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wfy教务处工作\J教育实习\2014级2017年\免费师范生\3-媒体设备相关通知\"/>
    </mc:Choice>
  </mc:AlternateContent>
  <bookViews>
    <workbookView xWindow="14850" yWindow="0" windowWidth="21600" windowHeight="9735"/>
  </bookViews>
  <sheets>
    <sheet name="布局规划 0411" sheetId="2" r:id="rId1"/>
    <sheet name="2016年免费师范生教育实习数字媒体设备安排计划" sheetId="1" r:id="rId2"/>
  </sheets>
  <definedNames>
    <definedName name="_xlnm.Print_Titles" localSheetId="1">'2016年免费师范生教育实习数字媒体设备安排计划'!$1:$2</definedName>
    <definedName name="_xlnm.Print_Titles" localSheetId="0">'布局规划 0411'!$1:$3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24" i="2"/>
  <c r="E25" i="2"/>
  <c r="E28" i="2"/>
  <c r="E29" i="2"/>
  <c r="E30" i="2"/>
  <c r="E32" i="2"/>
  <c r="E33" i="2"/>
  <c r="E35" i="2"/>
  <c r="E37" i="2"/>
  <c r="E38" i="2"/>
  <c r="E40" i="2"/>
  <c r="E41" i="2"/>
  <c r="E43" i="2"/>
  <c r="E44" i="2"/>
  <c r="E45" i="2"/>
  <c r="E46" i="2"/>
  <c r="E47" i="2"/>
  <c r="E48" i="2"/>
  <c r="E49" i="2"/>
  <c r="E51" i="2"/>
  <c r="E52" i="2"/>
  <c r="E53" i="2"/>
  <c r="E55" i="2"/>
  <c r="E57" i="2"/>
  <c r="E58" i="2"/>
  <c r="E59" i="2"/>
  <c r="E74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A5" i="2" l="1"/>
  <c r="R60" i="2"/>
  <c r="Q60" i="2"/>
  <c r="P60" i="2"/>
  <c r="O60" i="2"/>
  <c r="N60" i="2"/>
  <c r="M60" i="2"/>
  <c r="L60" i="2"/>
  <c r="K60" i="2"/>
  <c r="J60" i="2"/>
  <c r="I60" i="2"/>
  <c r="H60" i="2"/>
  <c r="G60" i="2"/>
  <c r="E60" i="2" s="1"/>
  <c r="C57" i="2"/>
  <c r="C58" i="2" s="1"/>
  <c r="C59" i="2" s="1"/>
  <c r="R56" i="2"/>
  <c r="Q56" i="2"/>
  <c r="P56" i="2"/>
  <c r="O56" i="2"/>
  <c r="N56" i="2"/>
  <c r="M56" i="2"/>
  <c r="L56" i="2"/>
  <c r="K56" i="2"/>
  <c r="J56" i="2"/>
  <c r="I56" i="2"/>
  <c r="H56" i="2"/>
  <c r="G56" i="2"/>
  <c r="C55" i="2"/>
  <c r="R54" i="2"/>
  <c r="Q54" i="2"/>
  <c r="P54" i="2"/>
  <c r="O54" i="2"/>
  <c r="N54" i="2"/>
  <c r="M54" i="2"/>
  <c r="L54" i="2"/>
  <c r="K54" i="2"/>
  <c r="J54" i="2"/>
  <c r="I54" i="2"/>
  <c r="H54" i="2"/>
  <c r="G54" i="2"/>
  <c r="C51" i="2"/>
  <c r="C52" i="2" s="1"/>
  <c r="C53" i="2" s="1"/>
  <c r="R50" i="2"/>
  <c r="Q50" i="2"/>
  <c r="P50" i="2"/>
  <c r="O50" i="2"/>
  <c r="N50" i="2"/>
  <c r="M50" i="2"/>
  <c r="L50" i="2"/>
  <c r="K50" i="2"/>
  <c r="J50" i="2"/>
  <c r="I50" i="2"/>
  <c r="H50" i="2"/>
  <c r="G50" i="2"/>
  <c r="C43" i="2"/>
  <c r="C44" i="2" s="1"/>
  <c r="C45" i="2" s="1"/>
  <c r="C46" i="2" s="1"/>
  <c r="C47" i="2" s="1"/>
  <c r="C48" i="2" s="1"/>
  <c r="C49" i="2" s="1"/>
  <c r="R42" i="2"/>
  <c r="Q42" i="2"/>
  <c r="P42" i="2"/>
  <c r="O42" i="2"/>
  <c r="N42" i="2"/>
  <c r="M42" i="2"/>
  <c r="L42" i="2"/>
  <c r="K42" i="2"/>
  <c r="J42" i="2"/>
  <c r="I42" i="2"/>
  <c r="H42" i="2"/>
  <c r="G42" i="2"/>
  <c r="E42" i="2" s="1"/>
  <c r="C40" i="2"/>
  <c r="C41" i="2" s="1"/>
  <c r="R39" i="2"/>
  <c r="Q39" i="2"/>
  <c r="P39" i="2"/>
  <c r="O39" i="2"/>
  <c r="N39" i="2"/>
  <c r="M39" i="2"/>
  <c r="L39" i="2"/>
  <c r="K39" i="2"/>
  <c r="J39" i="2"/>
  <c r="I39" i="2"/>
  <c r="H39" i="2"/>
  <c r="G39" i="2"/>
  <c r="C37" i="2"/>
  <c r="C38" i="2" s="1"/>
  <c r="R36" i="2"/>
  <c r="Q36" i="2"/>
  <c r="P36" i="2"/>
  <c r="O36" i="2"/>
  <c r="N36" i="2"/>
  <c r="M36" i="2"/>
  <c r="L36" i="2"/>
  <c r="K36" i="2"/>
  <c r="J36" i="2"/>
  <c r="I36" i="2"/>
  <c r="H36" i="2"/>
  <c r="G36" i="2"/>
  <c r="C35" i="2"/>
  <c r="R34" i="2"/>
  <c r="Q34" i="2"/>
  <c r="P34" i="2"/>
  <c r="O34" i="2"/>
  <c r="N34" i="2"/>
  <c r="M34" i="2"/>
  <c r="L34" i="2"/>
  <c r="K34" i="2"/>
  <c r="J34" i="2"/>
  <c r="I34" i="2"/>
  <c r="H34" i="2"/>
  <c r="G34" i="2"/>
  <c r="R31" i="2"/>
  <c r="Q31" i="2"/>
  <c r="P31" i="2"/>
  <c r="O31" i="2"/>
  <c r="N31" i="2"/>
  <c r="M31" i="2"/>
  <c r="L31" i="2"/>
  <c r="K31" i="2"/>
  <c r="J31" i="2"/>
  <c r="I31" i="2"/>
  <c r="H31" i="2"/>
  <c r="G31" i="2"/>
  <c r="C28" i="2"/>
  <c r="R26" i="2"/>
  <c r="Q26" i="2"/>
  <c r="P26" i="2"/>
  <c r="O26" i="2"/>
  <c r="N26" i="2"/>
  <c r="M26" i="2"/>
  <c r="L26" i="2"/>
  <c r="K26" i="2"/>
  <c r="J26" i="2"/>
  <c r="I26" i="2"/>
  <c r="H26" i="2"/>
  <c r="G26" i="2"/>
  <c r="E26" i="2" s="1"/>
  <c r="C24" i="2"/>
  <c r="C25" i="2" s="1"/>
  <c r="R23" i="2"/>
  <c r="Q23" i="2"/>
  <c r="P23" i="2"/>
  <c r="O23" i="2"/>
  <c r="N23" i="2"/>
  <c r="M23" i="2"/>
  <c r="L23" i="2"/>
  <c r="K23" i="2"/>
  <c r="J23" i="2"/>
  <c r="I23" i="2"/>
  <c r="H23" i="2"/>
  <c r="E23" i="2" s="1"/>
  <c r="G23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E31" i="2" l="1"/>
  <c r="E34" i="2"/>
  <c r="E36" i="2"/>
  <c r="E54" i="2"/>
  <c r="E39" i="2"/>
  <c r="E50" i="2"/>
  <c r="E56" i="2"/>
  <c r="L27" i="2"/>
  <c r="H27" i="2"/>
  <c r="P27" i="2"/>
  <c r="I27" i="2"/>
  <c r="M27" i="2"/>
  <c r="M4" i="2" s="1"/>
  <c r="Q27" i="2"/>
  <c r="K27" i="2"/>
  <c r="G27" i="2"/>
  <c r="G4" i="2" s="1"/>
  <c r="O27" i="2"/>
  <c r="O4" i="2" s="1"/>
  <c r="G75" i="2"/>
  <c r="K75" i="2"/>
  <c r="O75" i="2"/>
  <c r="K76" i="2"/>
  <c r="O76" i="2"/>
  <c r="H76" i="2"/>
  <c r="L76" i="2"/>
  <c r="P76" i="2"/>
  <c r="J27" i="2"/>
  <c r="N27" i="2"/>
  <c r="R27" i="2"/>
  <c r="I76" i="2"/>
  <c r="M76" i="2"/>
  <c r="Q76" i="2"/>
  <c r="H75" i="2"/>
  <c r="L75" i="2"/>
  <c r="P75" i="2"/>
  <c r="J76" i="2"/>
  <c r="N76" i="2"/>
  <c r="R76" i="2"/>
  <c r="G76" i="2"/>
  <c r="I75" i="2"/>
  <c r="M75" i="2"/>
  <c r="Q75" i="2"/>
  <c r="J75" i="2"/>
  <c r="N75" i="2"/>
  <c r="R75" i="2"/>
  <c r="G87" i="1"/>
  <c r="S87" i="1"/>
  <c r="O87" i="1"/>
  <c r="K87" i="1"/>
  <c r="L4" i="2" l="1"/>
  <c r="K4" i="2"/>
  <c r="P4" i="2"/>
  <c r="R4" i="2"/>
  <c r="N4" i="2"/>
  <c r="J4" i="2"/>
  <c r="Q4" i="2"/>
  <c r="E76" i="2"/>
  <c r="A4" i="2" s="1"/>
  <c r="I4" i="2"/>
  <c r="E75" i="2"/>
  <c r="E27" i="2"/>
  <c r="H4" i="2"/>
  <c r="H87" i="1"/>
  <c r="L87" i="1"/>
  <c r="P87" i="1"/>
  <c r="I87" i="1"/>
  <c r="M87" i="1"/>
  <c r="Q87" i="1"/>
  <c r="J87" i="1"/>
  <c r="N87" i="1"/>
  <c r="R87" i="1"/>
  <c r="E4" i="2" l="1"/>
  <c r="E86" i="1"/>
  <c r="C68" i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E65" i="1"/>
  <c r="E64" i="1"/>
  <c r="E63" i="1"/>
  <c r="C63" i="1"/>
  <c r="C64" i="1" s="1"/>
  <c r="C65" i="1" s="1"/>
  <c r="E61" i="1"/>
  <c r="C61" i="1"/>
  <c r="E59" i="1"/>
  <c r="E58" i="1"/>
  <c r="E57" i="1"/>
  <c r="C57" i="1"/>
  <c r="C58" i="1" s="1"/>
  <c r="C59" i="1" s="1"/>
  <c r="E55" i="1"/>
  <c r="E54" i="1"/>
  <c r="E53" i="1"/>
  <c r="E52" i="1"/>
  <c r="E51" i="1"/>
  <c r="E50" i="1"/>
  <c r="E49" i="1"/>
  <c r="C49" i="1"/>
  <c r="C50" i="1" s="1"/>
  <c r="C51" i="1" s="1"/>
  <c r="C52" i="1" s="1"/>
  <c r="C53" i="1" s="1"/>
  <c r="C54" i="1" s="1"/>
  <c r="C55" i="1" s="1"/>
  <c r="E47" i="1"/>
  <c r="E46" i="1"/>
  <c r="C46" i="1"/>
  <c r="C47" i="1" s="1"/>
  <c r="E44" i="1"/>
  <c r="E43" i="1"/>
  <c r="C43" i="1"/>
  <c r="C44" i="1" s="1"/>
  <c r="E41" i="1"/>
  <c r="C41" i="1"/>
  <c r="E39" i="1"/>
  <c r="E38" i="1"/>
  <c r="C38" i="1"/>
  <c r="C39" i="1" s="1"/>
  <c r="E35" i="1"/>
  <c r="E34" i="1"/>
  <c r="C34" i="1"/>
  <c r="C35" i="1" s="1"/>
  <c r="E32" i="1"/>
  <c r="E30" i="1"/>
  <c r="E29" i="1"/>
  <c r="C29" i="1"/>
  <c r="C30" i="1" s="1"/>
  <c r="C32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5" i="1" s="1"/>
  <c r="F4" i="1"/>
  <c r="A4" i="1" s="1"/>
  <c r="E3" i="1"/>
  <c r="E36" i="1" l="1"/>
  <c r="E40" i="1"/>
  <c r="E56" i="1"/>
  <c r="E60" i="1"/>
  <c r="E62" i="1"/>
  <c r="E66" i="1"/>
  <c r="E28" i="1"/>
  <c r="E31" i="1"/>
  <c r="E42" i="1"/>
  <c r="E45" i="1"/>
  <c r="E48" i="1"/>
  <c r="E84" i="1"/>
  <c r="A5" i="1"/>
  <c r="E33" i="1"/>
  <c r="E67" i="1" l="1"/>
  <c r="E37" i="1"/>
  <c r="E85" i="1" l="1"/>
  <c r="A3" i="1" s="1"/>
  <c r="E87" i="1"/>
</calcChain>
</file>

<file path=xl/sharedStrings.xml><?xml version="1.0" encoding="utf-8"?>
<sst xmlns="http://schemas.openxmlformats.org/spreadsheetml/2006/main" count="313" uniqueCount="193">
  <si>
    <t>实习模式</t>
  </si>
  <si>
    <t>基地分类</t>
    <phoneticPr fontId="3" type="noConversion"/>
  </si>
  <si>
    <t>序号</t>
  </si>
  <si>
    <t>实习基地名称</t>
    <phoneticPr fontId="3" type="noConversion"/>
  </si>
  <si>
    <t>接收人数</t>
  </si>
  <si>
    <t>发放设备套数</t>
    <phoneticPr fontId="3" type="noConversion"/>
  </si>
  <si>
    <t>语文</t>
  </si>
  <si>
    <t>英语</t>
  </si>
  <si>
    <t>历史</t>
  </si>
  <si>
    <t>政治</t>
  </si>
  <si>
    <t>数学</t>
  </si>
  <si>
    <t>物理</t>
  </si>
  <si>
    <t>化学</t>
  </si>
  <si>
    <t>生物</t>
  </si>
  <si>
    <t>地理</t>
  </si>
  <si>
    <t>体育</t>
  </si>
  <si>
    <t>信息</t>
  </si>
  <si>
    <t>心理</t>
  </si>
  <si>
    <t>学前教育</t>
  </si>
  <si>
    <t>京师教育创新实验区</t>
  </si>
  <si>
    <t>北京师范大学附属中学</t>
  </si>
  <si>
    <t>北京师范大学附属实验中学</t>
  </si>
  <si>
    <t xml:space="preserve">北京师范大学第二附属中学    </t>
  </si>
  <si>
    <t>朝 阳 北</t>
    <phoneticPr fontId="3" type="noConversion"/>
  </si>
  <si>
    <t>北京师范大学朝阳附属中学</t>
  </si>
  <si>
    <t>北京市和平街第一中学</t>
  </si>
  <si>
    <t>朝阳北京中学</t>
  </si>
  <si>
    <t>朝 阳 南</t>
    <phoneticPr fontId="3" type="noConversion"/>
  </si>
  <si>
    <t>北京市樱花园实验学校</t>
  </si>
  <si>
    <t>北京市陈经纶中学</t>
  </si>
  <si>
    <t>北京市团结湖第三中学</t>
  </si>
  <si>
    <t>北京市第七中学</t>
  </si>
  <si>
    <t>北京市第五十七中学</t>
  </si>
  <si>
    <t>石景山</t>
    <phoneticPr fontId="3" type="noConversion"/>
  </si>
  <si>
    <t>北京古城外国语学校</t>
  </si>
  <si>
    <t>丰 台 区</t>
    <phoneticPr fontId="3" type="noConversion"/>
  </si>
  <si>
    <t>北京市第十中学</t>
  </si>
  <si>
    <t>北京市第十八中学</t>
  </si>
  <si>
    <t>北京市云岗学校</t>
  </si>
  <si>
    <t>北京师范大学第四附属中学</t>
  </si>
  <si>
    <t>专业实习基地</t>
    <phoneticPr fontId="3" type="noConversion"/>
  </si>
  <si>
    <t>心理学院北京实习基地</t>
  </si>
  <si>
    <t>学前教育专业教育实习基地</t>
  </si>
  <si>
    <t>京师教育创新实验区人数小计</t>
  </si>
  <si>
    <t>华北教育振兴实验区</t>
  </si>
  <si>
    <t>山西</t>
    <phoneticPr fontId="3" type="noConversion"/>
  </si>
  <si>
    <t>太原市第二外国语学校</t>
  </si>
  <si>
    <t>太原市第四十八中学校</t>
  </si>
  <si>
    <t>山西小计</t>
  </si>
  <si>
    <t>河北</t>
    <phoneticPr fontId="3" type="noConversion"/>
  </si>
  <si>
    <t>迁安市第一中学</t>
  </si>
  <si>
    <t>河北小计</t>
  </si>
  <si>
    <t>内蒙</t>
    <phoneticPr fontId="3" type="noConversion"/>
  </si>
  <si>
    <t>包头九中</t>
  </si>
  <si>
    <t>北重三中</t>
  </si>
  <si>
    <t>内蒙古小计</t>
  </si>
  <si>
    <t>华北教育振兴实验区人数小计</t>
  </si>
  <si>
    <t>广东教育试验区</t>
    <phoneticPr fontId="3" type="noConversion"/>
  </si>
  <si>
    <t>广东</t>
    <phoneticPr fontId="3" type="noConversion"/>
  </si>
  <si>
    <t>坪山</t>
  </si>
  <si>
    <t>深圳市罗湖区</t>
  </si>
  <si>
    <t>广东小计</t>
  </si>
  <si>
    <t>西部生源地教育创新实验区</t>
  </si>
  <si>
    <t>甘肃</t>
    <phoneticPr fontId="3" type="noConversion"/>
  </si>
  <si>
    <t>白银市第十中学</t>
    <phoneticPr fontId="3" type="noConversion"/>
  </si>
  <si>
    <t>甘肃小计</t>
    <phoneticPr fontId="3" type="noConversion"/>
  </si>
  <si>
    <t>青海</t>
    <phoneticPr fontId="3" type="noConversion"/>
  </si>
  <si>
    <t>青海湟川中学</t>
  </si>
  <si>
    <t>西宁市第四中学</t>
  </si>
  <si>
    <t>青海小计</t>
  </si>
  <si>
    <t>云南</t>
    <phoneticPr fontId="3" type="noConversion"/>
  </si>
  <si>
    <t>云南师范大学附属中学</t>
  </si>
  <si>
    <t>昆明八中</t>
  </si>
  <si>
    <t>云南小计</t>
  </si>
  <si>
    <t>贵州</t>
    <phoneticPr fontId="3" type="noConversion"/>
  </si>
  <si>
    <t>贵阳市第六中学</t>
  </si>
  <si>
    <t>贵阳市第八中学</t>
  </si>
  <si>
    <t>贵阳市第九中学</t>
  </si>
  <si>
    <t>贵阳市民族中学</t>
  </si>
  <si>
    <t>北京师范大学贵阳附属中学</t>
  </si>
  <si>
    <t>贵阳市第二十五中学</t>
  </si>
  <si>
    <t>贵阳市清华中学</t>
  </si>
  <si>
    <t>贵州小计</t>
  </si>
  <si>
    <t>银川第二十四中学</t>
  </si>
  <si>
    <t>宁夏大学附属中学</t>
  </si>
  <si>
    <t>银川市第九中学</t>
  </si>
  <si>
    <t>宁夏小计</t>
  </si>
  <si>
    <t>南宁三中</t>
    <phoneticPr fontId="3" type="noConversion"/>
  </si>
  <si>
    <t>广西小计</t>
  </si>
  <si>
    <t>西藏</t>
    <phoneticPr fontId="3" type="noConversion"/>
  </si>
  <si>
    <t>达孜县中学</t>
  </si>
  <si>
    <t>堆龙德庆县中学</t>
  </si>
  <si>
    <t>拉萨北京中学</t>
  </si>
  <si>
    <t>西藏小计</t>
  </si>
  <si>
    <t>西部生源地教育创新实验区合计</t>
  </si>
  <si>
    <t>新疆</t>
    <phoneticPr fontId="3" type="noConversion"/>
  </si>
  <si>
    <t>乌鲁木齐市第一中学</t>
  </si>
  <si>
    <t>2汉</t>
  </si>
  <si>
    <t>1汉</t>
  </si>
  <si>
    <t>乌鲁木齐市第八中学</t>
  </si>
  <si>
    <t>乌鲁木齐市高级中学</t>
  </si>
  <si>
    <t>乌鲁木齐市第二十三中学</t>
  </si>
  <si>
    <t>1维</t>
  </si>
  <si>
    <t>乌鲁木齐市第二十中学</t>
  </si>
  <si>
    <t>1维(女)</t>
  </si>
  <si>
    <t>1汉(女)</t>
  </si>
  <si>
    <t>乌鲁木齐市第三十六中学</t>
  </si>
  <si>
    <t>2哈</t>
  </si>
  <si>
    <t>1哈</t>
  </si>
  <si>
    <t>乌鲁木齐市第六十八中学</t>
  </si>
  <si>
    <t>2维(女)</t>
  </si>
  <si>
    <t>乌鲁木齐市兵团二中</t>
  </si>
  <si>
    <t>乌鲁木齐市第十三中学</t>
  </si>
  <si>
    <t>乌鲁木齐市第二中学(初中)</t>
  </si>
  <si>
    <t>1维（男）</t>
  </si>
  <si>
    <t>乌鲁木齐市第五中学(初中)</t>
  </si>
  <si>
    <t>1维(男)</t>
  </si>
  <si>
    <t>2维(男)</t>
  </si>
  <si>
    <t>新疆实验中学(民汉)</t>
  </si>
  <si>
    <t>1汉1维</t>
  </si>
  <si>
    <t>新疆师范大学附属中学</t>
  </si>
  <si>
    <t>1回</t>
  </si>
  <si>
    <t>1土</t>
  </si>
  <si>
    <t>乌鲁木齐市八一中学(汉族)</t>
  </si>
  <si>
    <t>新疆大学附属中学</t>
    <phoneticPr fontId="3" type="noConversion"/>
  </si>
  <si>
    <t>1回（女）</t>
  </si>
  <si>
    <t>新疆农大附中</t>
    <phoneticPr fontId="3" type="noConversion"/>
  </si>
  <si>
    <t>新疆小计</t>
  </si>
  <si>
    <t>总人数合计</t>
  </si>
  <si>
    <t>旗舰基地</t>
    <phoneticPr fontId="3" type="noConversion"/>
  </si>
  <si>
    <t>东城西城</t>
    <phoneticPr fontId="3" type="noConversion"/>
  </si>
  <si>
    <t>宁夏</t>
    <phoneticPr fontId="3" type="noConversion"/>
  </si>
  <si>
    <t>广西</t>
    <phoneticPr fontId="3" type="noConversion"/>
  </si>
  <si>
    <t>修正人数</t>
    <phoneticPr fontId="3" type="noConversion"/>
  </si>
  <si>
    <t>检验</t>
    <phoneticPr fontId="3" type="noConversion"/>
  </si>
  <si>
    <t>注：请各院系按照表中标注红色的实习基地安排携带数字媒体，每个红色块对应一套设备。</t>
    <phoneticPr fontId="3" type="noConversion"/>
  </si>
  <si>
    <t>2017年免费师范生教育实习数字媒体设备安排计划</t>
    <phoneticPr fontId="3" type="noConversion"/>
  </si>
  <si>
    <t>实习大区</t>
    <phoneticPr fontId="3" type="noConversion"/>
  </si>
  <si>
    <t>基地分类</t>
    <phoneticPr fontId="3" type="noConversion"/>
  </si>
  <si>
    <t>序号</t>
    <phoneticPr fontId="3" type="noConversion"/>
  </si>
  <si>
    <t>实习基地名称</t>
    <phoneticPr fontId="3" type="noConversion"/>
  </si>
  <si>
    <t>接收人数</t>
    <phoneticPr fontId="3" type="noConversion"/>
  </si>
  <si>
    <t>语文</t>
    <phoneticPr fontId="3" type="noConversion"/>
  </si>
  <si>
    <t>数学</t>
    <phoneticPr fontId="3" type="noConversion"/>
  </si>
  <si>
    <t>英语</t>
    <phoneticPr fontId="3" type="noConversion"/>
  </si>
  <si>
    <t>物理</t>
    <phoneticPr fontId="3" type="noConversion"/>
  </si>
  <si>
    <t>化学</t>
    <phoneticPr fontId="3" type="noConversion"/>
  </si>
  <si>
    <t>生物</t>
    <phoneticPr fontId="3" type="noConversion"/>
  </si>
  <si>
    <t>政治</t>
    <phoneticPr fontId="3" type="noConversion"/>
  </si>
  <si>
    <t>历史</t>
    <phoneticPr fontId="3" type="noConversion"/>
  </si>
  <si>
    <t>地理</t>
    <phoneticPr fontId="3" type="noConversion"/>
  </si>
  <si>
    <t>信息</t>
    <phoneticPr fontId="3" type="noConversion"/>
  </si>
  <si>
    <t>体育</t>
    <phoneticPr fontId="3" type="noConversion"/>
  </si>
  <si>
    <t>学前教育</t>
    <phoneticPr fontId="3" type="noConversion"/>
  </si>
  <si>
    <t>北京地区</t>
    <phoneticPr fontId="3" type="noConversion"/>
  </si>
  <si>
    <t>旗舰
基地</t>
    <phoneticPr fontId="3" type="noConversion"/>
  </si>
  <si>
    <t>北京师范大学第二附属中学</t>
  </si>
  <si>
    <t>朝阳北</t>
  </si>
  <si>
    <t>朝阳南</t>
  </si>
  <si>
    <t>东城
西城</t>
    <phoneticPr fontId="3" type="noConversion"/>
  </si>
  <si>
    <t>丰台区</t>
  </si>
  <si>
    <t>北京小计</t>
    <phoneticPr fontId="3" type="noConversion"/>
  </si>
  <si>
    <t>北京周边地区</t>
    <phoneticPr fontId="3" type="noConversion"/>
  </si>
  <si>
    <t>山西</t>
    <phoneticPr fontId="3" type="noConversion"/>
  </si>
  <si>
    <t>山西小计</t>
    <phoneticPr fontId="3" type="noConversion"/>
  </si>
  <si>
    <t>北京及周边地区总计</t>
    <phoneticPr fontId="3" type="noConversion"/>
  </si>
  <si>
    <t>回生源地教育实习地区</t>
    <phoneticPr fontId="3" type="noConversion"/>
  </si>
  <si>
    <t>呼和浩特第二中学</t>
    <phoneticPr fontId="3" type="noConversion"/>
  </si>
  <si>
    <t>内蒙师范大学附属中学</t>
    <phoneticPr fontId="3" type="noConversion"/>
  </si>
  <si>
    <t>广东</t>
    <phoneticPr fontId="3" type="noConversion"/>
  </si>
  <si>
    <t>深圳市龙华新区玉龙学校</t>
    <phoneticPr fontId="3" type="noConversion"/>
  </si>
  <si>
    <t>深圳市罗湖外国语学校</t>
    <phoneticPr fontId="3" type="noConversion"/>
  </si>
  <si>
    <t>海南</t>
    <phoneticPr fontId="3" type="noConversion"/>
  </si>
  <si>
    <t>海南农垦中学</t>
    <phoneticPr fontId="3" type="noConversion"/>
  </si>
  <si>
    <t>海南小计</t>
    <phoneticPr fontId="3" type="noConversion"/>
  </si>
  <si>
    <t>云南</t>
    <phoneticPr fontId="3" type="noConversion"/>
  </si>
  <si>
    <t>南宁三中</t>
    <phoneticPr fontId="3" type="noConversion"/>
  </si>
  <si>
    <t>西藏</t>
    <phoneticPr fontId="3" type="noConversion"/>
  </si>
  <si>
    <t>新疆</t>
    <phoneticPr fontId="3" type="noConversion"/>
  </si>
  <si>
    <t>2维</t>
    <phoneticPr fontId="3" type="noConversion"/>
  </si>
  <si>
    <t>2哈</t>
    <phoneticPr fontId="3" type="noConversion"/>
  </si>
  <si>
    <t>1哈</t>
    <phoneticPr fontId="3" type="noConversion"/>
  </si>
  <si>
    <t>1哈*</t>
    <phoneticPr fontId="3" type="noConversion"/>
  </si>
  <si>
    <t>1维</t>
    <phoneticPr fontId="3" type="noConversion"/>
  </si>
  <si>
    <t>1*</t>
    <phoneticPr fontId="3" type="noConversion"/>
  </si>
  <si>
    <t>新疆实验中学</t>
    <phoneticPr fontId="3" type="noConversion"/>
  </si>
  <si>
    <t>1维*</t>
    <phoneticPr fontId="3" type="noConversion"/>
  </si>
  <si>
    <t>乌鲁木齐市八一中学</t>
    <phoneticPr fontId="3" type="noConversion"/>
  </si>
  <si>
    <t>2*</t>
    <phoneticPr fontId="3" type="noConversion"/>
  </si>
  <si>
    <t>回生源地教育实习地区总计</t>
    <phoneticPr fontId="3" type="noConversion"/>
  </si>
  <si>
    <t>2014级免费师范生教育实习布局规划（含数字媒体设备安排计划）</t>
    <phoneticPr fontId="3" type="noConversion"/>
  </si>
  <si>
    <t>-</t>
    <phoneticPr fontId="3" type="noConversion"/>
  </si>
  <si>
    <t>数字媒体设备套数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</si>
</sst>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FF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name val="宋体"/>
      <family val="3"/>
      <charset val="134"/>
    </font>
    <font>
      <u/>
      <sz val="12"/>
      <name val="宋体"/>
      <family val="3"/>
      <charset val="134"/>
    </font>
    <font>
      <b/>
      <u/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  <font>
      <b/>
      <u/>
      <sz val="10"/>
      <name val="宋体"/>
      <family val="3"/>
      <charset val="134"/>
    </font>
    <font>
      <b/>
      <u/>
      <sz val="1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11" fillId="4" borderId="0" xfId="0" applyFont="1" applyFill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>
      <alignment vertical="center"/>
    </xf>
    <xf numFmtId="0" fontId="4" fillId="5" borderId="3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1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2" fillId="5" borderId="6" xfId="1" applyFont="1" applyFill="1" applyBorder="1" applyAlignment="1">
      <alignment horizontal="center" vertical="center" wrapText="1"/>
    </xf>
    <xf numFmtId="0" fontId="13" fillId="5" borderId="0" xfId="0" applyFont="1" applyFill="1">
      <alignment vertic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4" borderId="3" xfId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24" fillId="7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4" fillId="7" borderId="3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24" fillId="7" borderId="3" xfId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4" fillId="7" borderId="10" xfId="1" applyFont="1" applyFill="1" applyBorder="1" applyAlignment="1">
      <alignment horizontal="center" vertical="center" wrapText="1"/>
    </xf>
    <xf numFmtId="0" fontId="24" fillId="7" borderId="11" xfId="1" applyFont="1" applyFill="1" applyBorder="1" applyAlignment="1">
      <alignment horizontal="center" vertical="center" wrapText="1"/>
    </xf>
    <xf numFmtId="0" fontId="24" fillId="7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6"/>
  <sheetViews>
    <sheetView tabSelected="1" zoomScaleNormal="100" workbookViewId="0">
      <pane xSplit="6" ySplit="5" topLeftCell="G46" activePane="bottomRight" state="frozen"/>
      <selection pane="topRight"/>
      <selection pane="bottomLeft"/>
      <selection pane="bottomRight" activeCell="F5" sqref="F5"/>
    </sheetView>
  </sheetViews>
  <sheetFormatPr defaultColWidth="9" defaultRowHeight="14.25" x14ac:dyDescent="0.15"/>
  <cols>
    <col min="1" max="1" width="4.625" style="94" customWidth="1"/>
    <col min="2" max="2" width="6.375" style="94" customWidth="1"/>
    <col min="3" max="3" width="2.875" style="94" customWidth="1"/>
    <col min="4" max="4" width="28" style="94" customWidth="1"/>
    <col min="5" max="5" width="6" style="94" customWidth="1"/>
    <col min="6" max="6" width="6" style="101" customWidth="1"/>
    <col min="7" max="18" width="4.375" style="94" customWidth="1"/>
    <col min="19" max="16384" width="9" style="84"/>
  </cols>
  <sheetData>
    <row r="1" spans="1:18" ht="42" customHeight="1" x14ac:dyDescent="0.15">
      <c r="A1" s="120" t="s">
        <v>190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5" customHeight="1" x14ac:dyDescent="0.15">
      <c r="A2" s="116" t="s">
        <v>137</v>
      </c>
      <c r="B2" s="116" t="s">
        <v>138</v>
      </c>
      <c r="C2" s="116" t="s">
        <v>139</v>
      </c>
      <c r="D2" s="116" t="s">
        <v>140</v>
      </c>
      <c r="E2" s="116" t="s">
        <v>141</v>
      </c>
      <c r="F2" s="116" t="s">
        <v>192</v>
      </c>
      <c r="G2" s="116" t="s">
        <v>142</v>
      </c>
      <c r="H2" s="116" t="s">
        <v>143</v>
      </c>
      <c r="I2" s="116" t="s">
        <v>144</v>
      </c>
      <c r="J2" s="116" t="s">
        <v>145</v>
      </c>
      <c r="K2" s="116" t="s">
        <v>146</v>
      </c>
      <c r="L2" s="116" t="s">
        <v>147</v>
      </c>
      <c r="M2" s="116" t="s">
        <v>148</v>
      </c>
      <c r="N2" s="116" t="s">
        <v>149</v>
      </c>
      <c r="O2" s="116" t="s">
        <v>150</v>
      </c>
      <c r="P2" s="116" t="s">
        <v>151</v>
      </c>
      <c r="Q2" s="116" t="s">
        <v>152</v>
      </c>
      <c r="R2" s="116" t="s">
        <v>153</v>
      </c>
    </row>
    <row r="3" spans="1:18" ht="51" customHeight="1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40.5" customHeight="1" x14ac:dyDescent="0.15">
      <c r="A4" s="118" t="str">
        <f>"本科学生人数"&amp;TEXT(E76,0)&amp;"人"</f>
        <v>本科学生人数442人</v>
      </c>
      <c r="B4" s="118"/>
      <c r="C4" s="118"/>
      <c r="D4" s="118"/>
      <c r="E4" s="82">
        <f>R4+H4+M4+L4+G4+I4+J4+K4+N4+P4+O4+Q4</f>
        <v>442</v>
      </c>
      <c r="F4" s="82" t="s">
        <v>191</v>
      </c>
      <c r="G4" s="82">
        <f>G27+G75</f>
        <v>58</v>
      </c>
      <c r="H4" s="82">
        <f t="shared" ref="H4:R4" si="0">H27+H75</f>
        <v>60</v>
      </c>
      <c r="I4" s="82">
        <f t="shared" si="0"/>
        <v>36</v>
      </c>
      <c r="J4" s="82">
        <f t="shared" si="0"/>
        <v>40</v>
      </c>
      <c r="K4" s="82">
        <f t="shared" si="0"/>
        <v>51</v>
      </c>
      <c r="L4" s="82">
        <f t="shared" si="0"/>
        <v>29</v>
      </c>
      <c r="M4" s="82">
        <f t="shared" si="0"/>
        <v>35</v>
      </c>
      <c r="N4" s="82">
        <f t="shared" si="0"/>
        <v>34</v>
      </c>
      <c r="O4" s="82">
        <f t="shared" si="0"/>
        <v>47</v>
      </c>
      <c r="P4" s="82">
        <f t="shared" si="0"/>
        <v>12</v>
      </c>
      <c r="Q4" s="82">
        <f t="shared" si="0"/>
        <v>27</v>
      </c>
      <c r="R4" s="82">
        <f t="shared" si="0"/>
        <v>13</v>
      </c>
    </row>
    <row r="5" spans="1:18" ht="36" customHeight="1" x14ac:dyDescent="0.15">
      <c r="A5" s="118" t="str">
        <f>"数字媒体设备套数"&amp;TEXT(F5,0)&amp;"套"</f>
        <v>数字媒体设备套数90套</v>
      </c>
      <c r="B5" s="118"/>
      <c r="C5" s="118"/>
      <c r="D5" s="118"/>
      <c r="E5" s="82" t="s">
        <v>191</v>
      </c>
      <c r="F5" s="6">
        <v>90</v>
      </c>
      <c r="G5" s="6">
        <v>15</v>
      </c>
      <c r="H5" s="6">
        <v>10</v>
      </c>
      <c r="I5" s="6">
        <v>9</v>
      </c>
      <c r="J5" s="6">
        <v>10</v>
      </c>
      <c r="K5" s="6">
        <v>11</v>
      </c>
      <c r="L5" s="6">
        <v>7</v>
      </c>
      <c r="M5" s="6">
        <v>8</v>
      </c>
      <c r="N5" s="6">
        <v>8</v>
      </c>
      <c r="O5" s="6">
        <v>7</v>
      </c>
      <c r="P5" s="6">
        <v>0</v>
      </c>
      <c r="Q5" s="6">
        <v>2</v>
      </c>
      <c r="R5" s="6">
        <v>3</v>
      </c>
    </row>
    <row r="6" spans="1:18" ht="17.100000000000001" customHeight="1" x14ac:dyDescent="0.15">
      <c r="A6" s="114" t="s">
        <v>154</v>
      </c>
      <c r="B6" s="109" t="s">
        <v>155</v>
      </c>
      <c r="C6" s="80">
        <f>IF(ISNUMBER(#REF!),#REF!+1,1)</f>
        <v>1</v>
      </c>
      <c r="D6" s="80" t="s">
        <v>20</v>
      </c>
      <c r="E6" s="83">
        <f>G6+I6+N6+M6+H6+J6+K6+L6+O6+Q6+P6+R6</f>
        <v>29</v>
      </c>
      <c r="F6" s="6">
        <v>6</v>
      </c>
      <c r="G6" s="10">
        <v>2</v>
      </c>
      <c r="H6" s="10">
        <v>2</v>
      </c>
      <c r="I6" s="10">
        <v>3</v>
      </c>
      <c r="J6" s="10">
        <v>3</v>
      </c>
      <c r="K6" s="80">
        <v>2</v>
      </c>
      <c r="L6" s="10">
        <v>3</v>
      </c>
      <c r="M6" s="102">
        <v>2</v>
      </c>
      <c r="N6" s="10">
        <v>3</v>
      </c>
      <c r="O6" s="80">
        <v>3</v>
      </c>
      <c r="P6" s="80">
        <v>2</v>
      </c>
      <c r="Q6" s="80">
        <v>4</v>
      </c>
      <c r="R6" s="17"/>
    </row>
    <row r="7" spans="1:18" ht="17.100000000000001" customHeight="1" x14ac:dyDescent="0.15">
      <c r="A7" s="115"/>
      <c r="B7" s="109"/>
      <c r="C7" s="80">
        <f t="shared" ref="C7:C21" si="1">IF(ISNUMBER(C6),C6+1,1)</f>
        <v>2</v>
      </c>
      <c r="D7" s="80" t="s">
        <v>21</v>
      </c>
      <c r="E7" s="83">
        <f t="shared" ref="E7:E60" si="2">G7+I7+N7+M7+H7+J7+K7+L7+O7+Q7+P7+R7</f>
        <v>34</v>
      </c>
      <c r="F7" s="6">
        <v>6</v>
      </c>
      <c r="G7" s="10">
        <v>3</v>
      </c>
      <c r="H7" s="10">
        <v>3</v>
      </c>
      <c r="I7" s="10">
        <v>3</v>
      </c>
      <c r="J7" s="10">
        <v>3</v>
      </c>
      <c r="K7" s="100">
        <v>3</v>
      </c>
      <c r="L7" s="10">
        <v>3</v>
      </c>
      <c r="M7" s="102">
        <v>3</v>
      </c>
      <c r="N7" s="10">
        <v>3</v>
      </c>
      <c r="O7" s="80">
        <v>3</v>
      </c>
      <c r="P7" s="80">
        <v>3</v>
      </c>
      <c r="Q7" s="80">
        <v>4</v>
      </c>
      <c r="R7" s="17"/>
    </row>
    <row r="8" spans="1:18" ht="17.100000000000001" customHeight="1" x14ac:dyDescent="0.15">
      <c r="A8" s="115"/>
      <c r="B8" s="109"/>
      <c r="C8" s="80">
        <f t="shared" si="1"/>
        <v>3</v>
      </c>
      <c r="D8" s="80" t="s">
        <v>156</v>
      </c>
      <c r="E8" s="83">
        <f t="shared" si="2"/>
        <v>33</v>
      </c>
      <c r="F8" s="6">
        <v>6</v>
      </c>
      <c r="G8" s="10">
        <v>3</v>
      </c>
      <c r="H8" s="10">
        <v>3</v>
      </c>
      <c r="I8" s="10">
        <v>3</v>
      </c>
      <c r="J8" s="10">
        <v>3</v>
      </c>
      <c r="K8" s="80">
        <v>3</v>
      </c>
      <c r="L8" s="10">
        <v>3</v>
      </c>
      <c r="M8" s="102">
        <v>3</v>
      </c>
      <c r="N8" s="10">
        <v>3</v>
      </c>
      <c r="O8" s="80">
        <v>3</v>
      </c>
      <c r="P8" s="80">
        <v>2</v>
      </c>
      <c r="Q8" s="102">
        <v>4</v>
      </c>
      <c r="R8" s="17"/>
    </row>
    <row r="9" spans="1:18" ht="17.100000000000001" customHeight="1" x14ac:dyDescent="0.15">
      <c r="A9" s="115"/>
      <c r="B9" s="109" t="s">
        <v>157</v>
      </c>
      <c r="C9" s="80">
        <f t="shared" si="1"/>
        <v>4</v>
      </c>
      <c r="D9" s="80" t="s">
        <v>24</v>
      </c>
      <c r="E9" s="83">
        <f t="shared" si="2"/>
        <v>10</v>
      </c>
      <c r="F9" s="6">
        <v>2</v>
      </c>
      <c r="G9" s="10">
        <v>2</v>
      </c>
      <c r="H9" s="80">
        <v>2</v>
      </c>
      <c r="I9" s="80"/>
      <c r="J9" s="80"/>
      <c r="K9" s="102">
        <v>2</v>
      </c>
      <c r="L9" s="80"/>
      <c r="M9" s="80"/>
      <c r="N9" s="80"/>
      <c r="O9" s="80">
        <v>2</v>
      </c>
      <c r="P9" s="80"/>
      <c r="Q9" s="10">
        <v>2</v>
      </c>
      <c r="R9" s="17"/>
    </row>
    <row r="10" spans="1:18" ht="17.100000000000001" customHeight="1" x14ac:dyDescent="0.15">
      <c r="A10" s="115"/>
      <c r="B10" s="109"/>
      <c r="C10" s="80">
        <f t="shared" si="1"/>
        <v>5</v>
      </c>
      <c r="D10" s="80" t="s">
        <v>25</v>
      </c>
      <c r="E10" s="83">
        <f t="shared" si="2"/>
        <v>8</v>
      </c>
      <c r="F10" s="6">
        <v>2</v>
      </c>
      <c r="G10" s="10">
        <v>2</v>
      </c>
      <c r="H10" s="80"/>
      <c r="I10" s="80"/>
      <c r="J10" s="102">
        <v>2</v>
      </c>
      <c r="K10" s="80"/>
      <c r="L10" s="80"/>
      <c r="M10" s="10">
        <v>2</v>
      </c>
      <c r="N10" s="80"/>
      <c r="O10" s="17">
        <v>2</v>
      </c>
      <c r="P10" s="80"/>
      <c r="Q10" s="80"/>
      <c r="R10" s="17"/>
    </row>
    <row r="11" spans="1:18" ht="17.100000000000001" customHeight="1" x14ac:dyDescent="0.15">
      <c r="A11" s="115"/>
      <c r="B11" s="109"/>
      <c r="C11" s="80">
        <f t="shared" si="1"/>
        <v>6</v>
      </c>
      <c r="D11" s="80" t="s">
        <v>26</v>
      </c>
      <c r="E11" s="83">
        <f t="shared" si="2"/>
        <v>8</v>
      </c>
      <c r="F11" s="6">
        <v>2</v>
      </c>
      <c r="G11" s="17"/>
      <c r="H11" s="17">
        <v>2</v>
      </c>
      <c r="I11" s="17"/>
      <c r="J11" s="19">
        <v>2</v>
      </c>
      <c r="K11" s="17">
        <v>1</v>
      </c>
      <c r="L11" s="17"/>
      <c r="M11" s="19">
        <v>2</v>
      </c>
      <c r="N11" s="17"/>
      <c r="O11" s="17">
        <v>1</v>
      </c>
      <c r="P11" s="80"/>
      <c r="Q11" s="80"/>
      <c r="R11" s="17"/>
    </row>
    <row r="12" spans="1:18" ht="17.100000000000001" customHeight="1" x14ac:dyDescent="0.15">
      <c r="A12" s="115"/>
      <c r="B12" s="109" t="s">
        <v>158</v>
      </c>
      <c r="C12" s="80">
        <f t="shared" si="1"/>
        <v>7</v>
      </c>
      <c r="D12" s="80" t="s">
        <v>28</v>
      </c>
      <c r="E12" s="83">
        <f t="shared" si="2"/>
        <v>4</v>
      </c>
      <c r="F12" s="6">
        <v>1</v>
      </c>
      <c r="G12" s="80"/>
      <c r="H12" s="80"/>
      <c r="I12" s="80"/>
      <c r="J12" s="10">
        <v>2</v>
      </c>
      <c r="K12" s="80">
        <v>2</v>
      </c>
      <c r="L12" s="80"/>
      <c r="M12" s="80"/>
      <c r="N12" s="80"/>
      <c r="O12" s="17"/>
      <c r="P12" s="80"/>
      <c r="Q12" s="80"/>
      <c r="R12" s="17"/>
    </row>
    <row r="13" spans="1:18" ht="17.100000000000001" customHeight="1" x14ac:dyDescent="0.15">
      <c r="A13" s="115"/>
      <c r="B13" s="109"/>
      <c r="C13" s="80">
        <f t="shared" si="1"/>
        <v>8</v>
      </c>
      <c r="D13" s="80" t="s">
        <v>29</v>
      </c>
      <c r="E13" s="83">
        <f t="shared" si="2"/>
        <v>8</v>
      </c>
      <c r="F13" s="6">
        <v>2</v>
      </c>
      <c r="G13" s="80">
        <v>2</v>
      </c>
      <c r="H13" s="80">
        <v>2</v>
      </c>
      <c r="I13" s="80"/>
      <c r="J13" s="80"/>
      <c r="K13" s="10">
        <v>2</v>
      </c>
      <c r="L13" s="80"/>
      <c r="M13" s="80"/>
      <c r="N13" s="80"/>
      <c r="O13" s="10">
        <v>2</v>
      </c>
      <c r="P13" s="80"/>
      <c r="Q13" s="80"/>
      <c r="R13" s="17"/>
    </row>
    <row r="14" spans="1:18" ht="17.100000000000001" customHeight="1" x14ac:dyDescent="0.15">
      <c r="A14" s="115"/>
      <c r="B14" s="109"/>
      <c r="C14" s="80">
        <f t="shared" si="1"/>
        <v>9</v>
      </c>
      <c r="D14" s="80" t="s">
        <v>30</v>
      </c>
      <c r="E14" s="83">
        <f t="shared" si="2"/>
        <v>6</v>
      </c>
      <c r="F14" s="6">
        <v>1</v>
      </c>
      <c r="G14" s="80"/>
      <c r="H14" s="17">
        <v>2</v>
      </c>
      <c r="I14" s="80"/>
      <c r="J14" s="80"/>
      <c r="K14" s="83">
        <v>2</v>
      </c>
      <c r="L14" s="80"/>
      <c r="M14" s="10">
        <v>2</v>
      </c>
      <c r="N14" s="80"/>
      <c r="O14" s="80"/>
      <c r="P14" s="17"/>
      <c r="Q14" s="17"/>
      <c r="R14" s="17"/>
    </row>
    <row r="15" spans="1:18" ht="17.100000000000001" customHeight="1" x14ac:dyDescent="0.15">
      <c r="A15" s="115"/>
      <c r="B15" s="109" t="s">
        <v>159</v>
      </c>
      <c r="C15" s="80">
        <f t="shared" si="1"/>
        <v>10</v>
      </c>
      <c r="D15" s="80" t="s">
        <v>31</v>
      </c>
      <c r="E15" s="83">
        <f t="shared" si="2"/>
        <v>6</v>
      </c>
      <c r="F15" s="6">
        <v>1</v>
      </c>
      <c r="G15" s="80"/>
      <c r="H15" s="83">
        <v>2</v>
      </c>
      <c r="I15" s="80"/>
      <c r="J15" s="80"/>
      <c r="K15" s="19">
        <v>2</v>
      </c>
      <c r="L15" s="102">
        <v>2</v>
      </c>
      <c r="M15" s="80"/>
      <c r="N15" s="80"/>
      <c r="O15" s="17"/>
      <c r="P15" s="80"/>
      <c r="Q15" s="80"/>
      <c r="R15" s="17"/>
    </row>
    <row r="16" spans="1:18" ht="17.100000000000001" customHeight="1" x14ac:dyDescent="0.15">
      <c r="A16" s="115"/>
      <c r="B16" s="109"/>
      <c r="C16" s="80">
        <f t="shared" si="1"/>
        <v>11</v>
      </c>
      <c r="D16" s="80" t="s">
        <v>32</v>
      </c>
      <c r="E16" s="83">
        <f t="shared" si="2"/>
        <v>6</v>
      </c>
      <c r="F16" s="6">
        <v>1</v>
      </c>
      <c r="G16" s="80">
        <v>2</v>
      </c>
      <c r="H16" s="80">
        <v>1</v>
      </c>
      <c r="I16" s="80"/>
      <c r="J16" s="17"/>
      <c r="K16" s="17">
        <v>2</v>
      </c>
      <c r="L16" s="17"/>
      <c r="M16" s="10">
        <v>1</v>
      </c>
      <c r="N16" s="80"/>
      <c r="O16" s="17"/>
      <c r="P16" s="80"/>
      <c r="Q16" s="80"/>
      <c r="R16" s="17"/>
    </row>
    <row r="17" spans="1:18" ht="17.100000000000001" customHeight="1" x14ac:dyDescent="0.15">
      <c r="A17" s="115"/>
      <c r="B17" s="80" t="s">
        <v>33</v>
      </c>
      <c r="C17" s="80">
        <f t="shared" si="1"/>
        <v>12</v>
      </c>
      <c r="D17" s="80" t="s">
        <v>34</v>
      </c>
      <c r="E17" s="83">
        <f t="shared" si="2"/>
        <v>6</v>
      </c>
      <c r="F17" s="6">
        <v>1</v>
      </c>
      <c r="G17" s="80">
        <v>2</v>
      </c>
      <c r="H17" s="83">
        <v>2</v>
      </c>
      <c r="I17" s="80"/>
      <c r="J17" s="80"/>
      <c r="K17" s="17"/>
      <c r="L17" s="80"/>
      <c r="M17" s="10">
        <v>2</v>
      </c>
      <c r="N17" s="80"/>
      <c r="O17" s="80"/>
      <c r="P17" s="80"/>
      <c r="Q17" s="80"/>
      <c r="R17" s="17"/>
    </row>
    <row r="18" spans="1:18" ht="17.100000000000001" customHeight="1" x14ac:dyDescent="0.15">
      <c r="A18" s="115"/>
      <c r="B18" s="109" t="s">
        <v>160</v>
      </c>
      <c r="C18" s="80">
        <f t="shared" si="1"/>
        <v>13</v>
      </c>
      <c r="D18" s="80" t="s">
        <v>36</v>
      </c>
      <c r="E18" s="83">
        <f t="shared" si="2"/>
        <v>4</v>
      </c>
      <c r="F18" s="6">
        <v>1</v>
      </c>
      <c r="G18" s="17">
        <v>2</v>
      </c>
      <c r="H18" s="17"/>
      <c r="I18" s="17"/>
      <c r="J18" s="17"/>
      <c r="K18" s="19">
        <v>1</v>
      </c>
      <c r="L18" s="17"/>
      <c r="M18" s="17"/>
      <c r="N18" s="17"/>
      <c r="O18" s="17">
        <v>1</v>
      </c>
      <c r="P18" s="80"/>
      <c r="Q18" s="80"/>
      <c r="R18" s="17"/>
    </row>
    <row r="19" spans="1:18" ht="17.100000000000001" customHeight="1" x14ac:dyDescent="0.15">
      <c r="A19" s="115"/>
      <c r="B19" s="109"/>
      <c r="C19" s="80">
        <f t="shared" si="1"/>
        <v>14</v>
      </c>
      <c r="D19" s="80" t="s">
        <v>37</v>
      </c>
      <c r="E19" s="83">
        <f t="shared" si="2"/>
        <v>4</v>
      </c>
      <c r="F19" s="6">
        <v>1</v>
      </c>
      <c r="G19" s="17"/>
      <c r="H19" s="17"/>
      <c r="I19" s="17"/>
      <c r="J19" s="17">
        <v>2</v>
      </c>
      <c r="K19" s="19">
        <v>2</v>
      </c>
      <c r="L19" s="17"/>
      <c r="M19" s="80"/>
      <c r="N19" s="17"/>
      <c r="O19" s="17"/>
      <c r="P19" s="80"/>
      <c r="Q19" s="80"/>
      <c r="R19" s="17"/>
    </row>
    <row r="20" spans="1:18" ht="17.100000000000001" customHeight="1" x14ac:dyDescent="0.15">
      <c r="A20" s="115"/>
      <c r="B20" s="109"/>
      <c r="C20" s="80">
        <f t="shared" si="1"/>
        <v>15</v>
      </c>
      <c r="D20" s="80" t="s">
        <v>38</v>
      </c>
      <c r="E20" s="83">
        <f t="shared" si="2"/>
        <v>5</v>
      </c>
      <c r="F20" s="6">
        <v>1</v>
      </c>
      <c r="G20" s="19">
        <v>2</v>
      </c>
      <c r="H20" s="17">
        <v>2</v>
      </c>
      <c r="I20" s="17"/>
      <c r="J20" s="17"/>
      <c r="K20" s="17">
        <v>1</v>
      </c>
      <c r="L20" s="17"/>
      <c r="M20" s="17"/>
      <c r="N20" s="80"/>
      <c r="O20" s="17"/>
      <c r="P20" s="80"/>
      <c r="Q20" s="80"/>
      <c r="R20" s="17"/>
    </row>
    <row r="21" spans="1:18" ht="17.100000000000001" customHeight="1" x14ac:dyDescent="0.15">
      <c r="A21" s="115"/>
      <c r="B21" s="109"/>
      <c r="C21" s="80">
        <f t="shared" si="1"/>
        <v>16</v>
      </c>
      <c r="D21" s="80" t="s">
        <v>39</v>
      </c>
      <c r="E21" s="83">
        <f t="shared" si="2"/>
        <v>4</v>
      </c>
      <c r="F21" s="6">
        <v>1</v>
      </c>
      <c r="G21" s="17"/>
      <c r="H21" s="17"/>
      <c r="I21" s="17"/>
      <c r="J21" s="17"/>
      <c r="K21" s="19">
        <v>2</v>
      </c>
      <c r="L21" s="17"/>
      <c r="M21" s="17"/>
      <c r="N21" s="17">
        <v>2</v>
      </c>
      <c r="O21" s="80"/>
      <c r="P21" s="80"/>
      <c r="Q21" s="80"/>
      <c r="R21" s="17"/>
    </row>
    <row r="22" spans="1:18" s="85" customFormat="1" ht="17.100000000000001" customHeight="1" x14ac:dyDescent="0.15">
      <c r="A22" s="115"/>
      <c r="B22" s="80"/>
      <c r="C22" s="80">
        <v>17</v>
      </c>
      <c r="D22" s="80" t="s">
        <v>42</v>
      </c>
      <c r="E22" s="17">
        <f t="shared" si="2"/>
        <v>13</v>
      </c>
      <c r="F22" s="6">
        <v>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>
        <v>13</v>
      </c>
    </row>
    <row r="23" spans="1:18" s="87" customFormat="1" ht="16.5" customHeight="1" x14ac:dyDescent="0.15">
      <c r="A23" s="119"/>
      <c r="B23" s="103" t="s">
        <v>161</v>
      </c>
      <c r="C23" s="104"/>
      <c r="D23" s="105"/>
      <c r="E23" s="93">
        <f t="shared" si="2"/>
        <v>188</v>
      </c>
      <c r="F23" s="93"/>
      <c r="G23" s="86">
        <f t="shared" ref="G23:R23" si="3">SUM(G6:G22)</f>
        <v>22</v>
      </c>
      <c r="H23" s="86">
        <f t="shared" si="3"/>
        <v>23</v>
      </c>
      <c r="I23" s="86">
        <f t="shared" si="3"/>
        <v>9</v>
      </c>
      <c r="J23" s="86">
        <f t="shared" si="3"/>
        <v>17</v>
      </c>
      <c r="K23" s="86">
        <f t="shared" si="3"/>
        <v>27</v>
      </c>
      <c r="L23" s="86">
        <f t="shared" si="3"/>
        <v>11</v>
      </c>
      <c r="M23" s="86">
        <f t="shared" si="3"/>
        <v>17</v>
      </c>
      <c r="N23" s="86">
        <f t="shared" si="3"/>
        <v>11</v>
      </c>
      <c r="O23" s="86">
        <f t="shared" si="3"/>
        <v>17</v>
      </c>
      <c r="P23" s="86">
        <f t="shared" si="3"/>
        <v>7</v>
      </c>
      <c r="Q23" s="86">
        <f t="shared" si="3"/>
        <v>14</v>
      </c>
      <c r="R23" s="86">
        <f t="shared" si="3"/>
        <v>13</v>
      </c>
    </row>
    <row r="24" spans="1:18" ht="17.100000000000001" customHeight="1" x14ac:dyDescent="0.15">
      <c r="A24" s="114" t="s">
        <v>162</v>
      </c>
      <c r="B24" s="109" t="s">
        <v>163</v>
      </c>
      <c r="C24" s="80">
        <f>IF(ISNUMBER(C27),C27+1,1)</f>
        <v>1</v>
      </c>
      <c r="D24" s="80" t="s">
        <v>46</v>
      </c>
      <c r="E24" s="83">
        <f t="shared" si="2"/>
        <v>7</v>
      </c>
      <c r="F24" s="6">
        <v>1</v>
      </c>
      <c r="G24" s="102">
        <v>2</v>
      </c>
      <c r="H24" s="17">
        <v>2</v>
      </c>
      <c r="I24" s="80"/>
      <c r="J24" s="81">
        <v>1</v>
      </c>
      <c r="K24" s="80"/>
      <c r="L24" s="80"/>
      <c r="M24" s="80"/>
      <c r="N24" s="80"/>
      <c r="O24" s="10">
        <v>2</v>
      </c>
      <c r="P24" s="80"/>
      <c r="Q24" s="80"/>
      <c r="R24" s="17"/>
    </row>
    <row r="25" spans="1:18" ht="17.100000000000001" customHeight="1" x14ac:dyDescent="0.15">
      <c r="A25" s="115"/>
      <c r="B25" s="109"/>
      <c r="C25" s="80">
        <f>IF(ISNUMBER(C24),C24+1,1)</f>
        <v>2</v>
      </c>
      <c r="D25" s="80" t="s">
        <v>47</v>
      </c>
      <c r="E25" s="83">
        <f t="shared" si="2"/>
        <v>7</v>
      </c>
      <c r="F25" s="6">
        <v>1</v>
      </c>
      <c r="G25" s="102">
        <v>2</v>
      </c>
      <c r="H25" s="80">
        <v>2</v>
      </c>
      <c r="I25" s="80">
        <v>1</v>
      </c>
      <c r="J25" s="80"/>
      <c r="K25" s="80"/>
      <c r="L25" s="80"/>
      <c r="M25" s="17"/>
      <c r="N25" s="80"/>
      <c r="O25" s="10">
        <v>2</v>
      </c>
      <c r="P25" s="80"/>
      <c r="Q25" s="80"/>
      <c r="R25" s="17"/>
    </row>
    <row r="26" spans="1:18" s="85" customFormat="1" ht="17.100000000000001" customHeight="1" x14ac:dyDescent="0.15">
      <c r="A26" s="115"/>
      <c r="B26" s="103" t="s">
        <v>164</v>
      </c>
      <c r="C26" s="104"/>
      <c r="D26" s="105"/>
      <c r="E26" s="88">
        <f t="shared" si="2"/>
        <v>14</v>
      </c>
      <c r="F26" s="88"/>
      <c r="G26" s="89">
        <f>SUM(G24:G25)</f>
        <v>4</v>
      </c>
      <c r="H26" s="89">
        <f t="shared" ref="H26:R26" si="4">SUM(H24:H25)</f>
        <v>4</v>
      </c>
      <c r="I26" s="89">
        <f t="shared" si="4"/>
        <v>1</v>
      </c>
      <c r="J26" s="89">
        <f t="shared" si="4"/>
        <v>1</v>
      </c>
      <c r="K26" s="89">
        <f t="shared" si="4"/>
        <v>0</v>
      </c>
      <c r="L26" s="89">
        <f t="shared" si="4"/>
        <v>0</v>
      </c>
      <c r="M26" s="89">
        <f t="shared" si="4"/>
        <v>0</v>
      </c>
      <c r="N26" s="89">
        <f t="shared" si="4"/>
        <v>0</v>
      </c>
      <c r="O26" s="89">
        <f t="shared" si="4"/>
        <v>4</v>
      </c>
      <c r="P26" s="89">
        <f t="shared" si="4"/>
        <v>0</v>
      </c>
      <c r="Q26" s="89">
        <f t="shared" si="4"/>
        <v>0</v>
      </c>
      <c r="R26" s="89">
        <f t="shared" si="4"/>
        <v>0</v>
      </c>
    </row>
    <row r="27" spans="1:18" s="90" customFormat="1" ht="24" customHeight="1" x14ac:dyDescent="0.15">
      <c r="A27" s="111" t="s">
        <v>165</v>
      </c>
      <c r="B27" s="112"/>
      <c r="C27" s="112"/>
      <c r="D27" s="113"/>
      <c r="E27" s="95">
        <f t="shared" si="2"/>
        <v>202</v>
      </c>
      <c r="F27" s="95"/>
      <c r="G27" s="90">
        <f>G23+G26</f>
        <v>26</v>
      </c>
      <c r="H27" s="90">
        <f t="shared" ref="H27:R27" si="5">H23+H26</f>
        <v>27</v>
      </c>
      <c r="I27" s="90">
        <f t="shared" si="5"/>
        <v>10</v>
      </c>
      <c r="J27" s="90">
        <f t="shared" si="5"/>
        <v>18</v>
      </c>
      <c r="K27" s="90">
        <f t="shared" si="5"/>
        <v>27</v>
      </c>
      <c r="L27" s="90">
        <f t="shared" si="5"/>
        <v>11</v>
      </c>
      <c r="M27" s="90">
        <f t="shared" si="5"/>
        <v>17</v>
      </c>
      <c r="N27" s="90">
        <f t="shared" si="5"/>
        <v>11</v>
      </c>
      <c r="O27" s="90">
        <f t="shared" si="5"/>
        <v>21</v>
      </c>
      <c r="P27" s="90">
        <f t="shared" si="5"/>
        <v>7</v>
      </c>
      <c r="Q27" s="90">
        <f t="shared" si="5"/>
        <v>14</v>
      </c>
      <c r="R27" s="90">
        <f t="shared" si="5"/>
        <v>13</v>
      </c>
    </row>
    <row r="28" spans="1:18" ht="17.100000000000001" customHeight="1" x14ac:dyDescent="0.15">
      <c r="A28" s="109" t="s">
        <v>166</v>
      </c>
      <c r="B28" s="109" t="s">
        <v>52</v>
      </c>
      <c r="C28" s="80">
        <f>IF(ISNUMBER(#REF!),#REF!+1,1)</f>
        <v>1</v>
      </c>
      <c r="D28" s="80" t="s">
        <v>167</v>
      </c>
      <c r="E28" s="83">
        <f t="shared" si="2"/>
        <v>12</v>
      </c>
      <c r="F28" s="6">
        <v>2</v>
      </c>
      <c r="G28" s="80">
        <v>1</v>
      </c>
      <c r="H28" s="80"/>
      <c r="I28" s="80">
        <v>2</v>
      </c>
      <c r="J28" s="80">
        <v>3</v>
      </c>
      <c r="K28" s="80"/>
      <c r="L28" s="80">
        <v>1</v>
      </c>
      <c r="M28" s="80"/>
      <c r="N28" s="19">
        <v>3</v>
      </c>
      <c r="O28" s="10">
        <v>2</v>
      </c>
      <c r="P28" s="80"/>
      <c r="Q28" s="80"/>
      <c r="R28" s="17"/>
    </row>
    <row r="29" spans="1:18" ht="17.100000000000001" customHeight="1" x14ac:dyDescent="0.15">
      <c r="A29" s="109"/>
      <c r="B29" s="109"/>
      <c r="C29" s="80">
        <v>2</v>
      </c>
      <c r="D29" s="80" t="s">
        <v>168</v>
      </c>
      <c r="E29" s="83">
        <f t="shared" si="2"/>
        <v>13</v>
      </c>
      <c r="F29" s="6">
        <v>2</v>
      </c>
      <c r="G29" s="80">
        <v>1</v>
      </c>
      <c r="H29" s="10">
        <v>2</v>
      </c>
      <c r="I29" s="80">
        <v>2</v>
      </c>
      <c r="J29" s="10">
        <v>2</v>
      </c>
      <c r="K29" s="80"/>
      <c r="L29" s="80"/>
      <c r="M29" s="80">
        <v>2</v>
      </c>
      <c r="N29" s="17"/>
      <c r="O29" s="80">
        <v>2</v>
      </c>
      <c r="P29" s="80"/>
      <c r="Q29" s="80">
        <v>2</v>
      </c>
      <c r="R29" s="17"/>
    </row>
    <row r="30" spans="1:18" ht="17.100000000000001" customHeight="1" x14ac:dyDescent="0.15">
      <c r="A30" s="109"/>
      <c r="B30" s="109"/>
      <c r="C30" s="80">
        <v>3</v>
      </c>
      <c r="D30" s="80" t="s">
        <v>53</v>
      </c>
      <c r="E30" s="83">
        <f t="shared" si="2"/>
        <v>4</v>
      </c>
      <c r="F30" s="6">
        <v>1</v>
      </c>
      <c r="G30" s="80"/>
      <c r="H30" s="80"/>
      <c r="I30" s="80"/>
      <c r="J30" s="80">
        <v>1</v>
      </c>
      <c r="K30" s="10">
        <v>1</v>
      </c>
      <c r="L30" s="80">
        <v>1</v>
      </c>
      <c r="M30" s="80"/>
      <c r="N30" s="17">
        <v>1</v>
      </c>
      <c r="O30" s="80"/>
      <c r="P30" s="80"/>
      <c r="Q30" s="80"/>
      <c r="R30" s="17"/>
    </row>
    <row r="31" spans="1:18" s="85" customFormat="1" ht="17.100000000000001" customHeight="1" x14ac:dyDescent="0.15">
      <c r="A31" s="109"/>
      <c r="B31" s="108" t="s">
        <v>55</v>
      </c>
      <c r="C31" s="108"/>
      <c r="D31" s="108"/>
      <c r="E31" s="91">
        <f t="shared" si="2"/>
        <v>29</v>
      </c>
      <c r="F31" s="88"/>
      <c r="G31" s="92">
        <f>SUM(G28:G30)</f>
        <v>2</v>
      </c>
      <c r="H31" s="92">
        <f t="shared" ref="H31:R31" si="6">SUM(H28:H30)</f>
        <v>2</v>
      </c>
      <c r="I31" s="92">
        <f t="shared" si="6"/>
        <v>4</v>
      </c>
      <c r="J31" s="92">
        <f t="shared" si="6"/>
        <v>6</v>
      </c>
      <c r="K31" s="92">
        <f t="shared" si="6"/>
        <v>1</v>
      </c>
      <c r="L31" s="92">
        <f t="shared" si="6"/>
        <v>2</v>
      </c>
      <c r="M31" s="92">
        <f t="shared" si="6"/>
        <v>2</v>
      </c>
      <c r="N31" s="92">
        <f t="shared" si="6"/>
        <v>4</v>
      </c>
      <c r="O31" s="92">
        <f t="shared" si="6"/>
        <v>4</v>
      </c>
      <c r="P31" s="92">
        <f t="shared" si="6"/>
        <v>0</v>
      </c>
      <c r="Q31" s="92">
        <f t="shared" si="6"/>
        <v>2</v>
      </c>
      <c r="R31" s="92">
        <f t="shared" si="6"/>
        <v>0</v>
      </c>
    </row>
    <row r="32" spans="1:18" ht="17.100000000000001" customHeight="1" x14ac:dyDescent="0.15">
      <c r="A32" s="109"/>
      <c r="B32" s="109" t="s">
        <v>169</v>
      </c>
      <c r="C32" s="80">
        <v>1</v>
      </c>
      <c r="D32" s="80" t="s">
        <v>170</v>
      </c>
      <c r="E32" s="17">
        <f t="shared" si="2"/>
        <v>8</v>
      </c>
      <c r="F32" s="6">
        <v>2</v>
      </c>
      <c r="G32" s="19">
        <v>2</v>
      </c>
      <c r="H32" s="19">
        <v>3</v>
      </c>
      <c r="I32" s="17">
        <v>2</v>
      </c>
      <c r="J32" s="17"/>
      <c r="K32" s="17"/>
      <c r="L32" s="17"/>
      <c r="M32" s="17"/>
      <c r="N32" s="17"/>
      <c r="O32" s="17">
        <v>1</v>
      </c>
      <c r="P32" s="17"/>
      <c r="Q32" s="17"/>
      <c r="R32" s="17"/>
    </row>
    <row r="33" spans="1:18" ht="17.100000000000001" customHeight="1" x14ac:dyDescent="0.15">
      <c r="A33" s="109"/>
      <c r="B33" s="109"/>
      <c r="C33" s="80">
        <v>2</v>
      </c>
      <c r="D33" s="80" t="s">
        <v>171</v>
      </c>
      <c r="E33" s="17">
        <f t="shared" si="2"/>
        <v>8</v>
      </c>
      <c r="F33" s="6">
        <v>2</v>
      </c>
      <c r="G33" s="19">
        <v>2</v>
      </c>
      <c r="H33" s="17">
        <v>2</v>
      </c>
      <c r="I33" s="17">
        <v>1</v>
      </c>
      <c r="J33" s="17"/>
      <c r="K33" s="17"/>
      <c r="L33" s="19">
        <v>1</v>
      </c>
      <c r="M33" s="17"/>
      <c r="N33" s="17"/>
      <c r="O33" s="17">
        <v>2</v>
      </c>
      <c r="P33" s="17"/>
      <c r="Q33" s="17"/>
      <c r="R33" s="17"/>
    </row>
    <row r="34" spans="1:18" s="85" customFormat="1" ht="17.100000000000001" customHeight="1" x14ac:dyDescent="0.15">
      <c r="A34" s="109"/>
      <c r="B34" s="110" t="s">
        <v>61</v>
      </c>
      <c r="C34" s="110"/>
      <c r="D34" s="110"/>
      <c r="E34" s="91">
        <f t="shared" si="2"/>
        <v>16</v>
      </c>
      <c r="F34" s="88"/>
      <c r="G34" s="92">
        <f t="shared" ref="G34:R34" si="7">SUM(G32:G33)</f>
        <v>4</v>
      </c>
      <c r="H34" s="92">
        <f t="shared" si="7"/>
        <v>5</v>
      </c>
      <c r="I34" s="92">
        <f t="shared" si="7"/>
        <v>3</v>
      </c>
      <c r="J34" s="92">
        <f t="shared" si="7"/>
        <v>0</v>
      </c>
      <c r="K34" s="92">
        <f t="shared" si="7"/>
        <v>0</v>
      </c>
      <c r="L34" s="92">
        <f t="shared" si="7"/>
        <v>1</v>
      </c>
      <c r="M34" s="92">
        <f t="shared" si="7"/>
        <v>0</v>
      </c>
      <c r="N34" s="92">
        <f t="shared" si="7"/>
        <v>0</v>
      </c>
      <c r="O34" s="92">
        <f t="shared" si="7"/>
        <v>3</v>
      </c>
      <c r="P34" s="92">
        <f t="shared" si="7"/>
        <v>0</v>
      </c>
      <c r="Q34" s="92">
        <f t="shared" si="7"/>
        <v>0</v>
      </c>
      <c r="R34" s="92">
        <f t="shared" si="7"/>
        <v>0</v>
      </c>
    </row>
    <row r="35" spans="1:18" ht="17.100000000000001" customHeight="1" x14ac:dyDescent="0.15">
      <c r="A35" s="109"/>
      <c r="B35" s="80" t="s">
        <v>172</v>
      </c>
      <c r="C35" s="80">
        <f>IF(ISNUMBER(#REF!),#REF!+1,1)</f>
        <v>1</v>
      </c>
      <c r="D35" s="80" t="s">
        <v>173</v>
      </c>
      <c r="E35" s="83">
        <f t="shared" si="2"/>
        <v>7</v>
      </c>
      <c r="F35" s="6">
        <v>1</v>
      </c>
      <c r="G35" s="17">
        <v>1</v>
      </c>
      <c r="H35" s="17">
        <v>1</v>
      </c>
      <c r="I35" s="17"/>
      <c r="J35" s="17"/>
      <c r="K35" s="17">
        <v>1</v>
      </c>
      <c r="L35" s="17"/>
      <c r="M35" s="17">
        <v>1</v>
      </c>
      <c r="N35" s="17">
        <v>1</v>
      </c>
      <c r="O35" s="19">
        <v>2</v>
      </c>
      <c r="P35" s="17"/>
      <c r="Q35" s="17"/>
      <c r="R35" s="17"/>
    </row>
    <row r="36" spans="1:18" s="85" customFormat="1" ht="17.100000000000001" customHeight="1" x14ac:dyDescent="0.15">
      <c r="A36" s="109"/>
      <c r="B36" s="108" t="s">
        <v>174</v>
      </c>
      <c r="C36" s="108"/>
      <c r="D36" s="108"/>
      <c r="E36" s="91">
        <f t="shared" si="2"/>
        <v>7</v>
      </c>
      <c r="F36" s="88"/>
      <c r="G36" s="92">
        <f>SUM(G35)</f>
        <v>1</v>
      </c>
      <c r="H36" s="92">
        <f t="shared" ref="H36:R36" si="8">SUM(H35)</f>
        <v>1</v>
      </c>
      <c r="I36" s="92">
        <f t="shared" si="8"/>
        <v>0</v>
      </c>
      <c r="J36" s="92">
        <f t="shared" si="8"/>
        <v>0</v>
      </c>
      <c r="K36" s="92">
        <f t="shared" si="8"/>
        <v>1</v>
      </c>
      <c r="L36" s="92">
        <f t="shared" si="8"/>
        <v>0</v>
      </c>
      <c r="M36" s="92">
        <f t="shared" si="8"/>
        <v>1</v>
      </c>
      <c r="N36" s="92">
        <f t="shared" si="8"/>
        <v>1</v>
      </c>
      <c r="O36" s="92">
        <f t="shared" si="8"/>
        <v>2</v>
      </c>
      <c r="P36" s="92">
        <f t="shared" si="8"/>
        <v>0</v>
      </c>
      <c r="Q36" s="92">
        <f t="shared" si="8"/>
        <v>0</v>
      </c>
      <c r="R36" s="92">
        <f t="shared" si="8"/>
        <v>0</v>
      </c>
    </row>
    <row r="37" spans="1:18" ht="17.100000000000001" customHeight="1" x14ac:dyDescent="0.15">
      <c r="A37" s="109"/>
      <c r="B37" s="109" t="s">
        <v>66</v>
      </c>
      <c r="C37" s="80">
        <f>IF(ISNUMBER(C34),C34+1,1)</f>
        <v>1</v>
      </c>
      <c r="D37" s="80" t="s">
        <v>67</v>
      </c>
      <c r="E37" s="83">
        <f t="shared" si="2"/>
        <v>9</v>
      </c>
      <c r="F37" s="6">
        <v>2</v>
      </c>
      <c r="G37" s="17">
        <v>1</v>
      </c>
      <c r="H37" s="17">
        <v>2</v>
      </c>
      <c r="I37" s="17">
        <v>1</v>
      </c>
      <c r="J37" s="19">
        <v>2</v>
      </c>
      <c r="K37" s="17">
        <v>1</v>
      </c>
      <c r="L37" s="19">
        <v>1</v>
      </c>
      <c r="M37" s="17">
        <v>1</v>
      </c>
      <c r="N37" s="17"/>
      <c r="O37" s="17"/>
      <c r="P37" s="17"/>
      <c r="Q37" s="17"/>
      <c r="R37" s="17"/>
    </row>
    <row r="38" spans="1:18" ht="17.100000000000001" customHeight="1" x14ac:dyDescent="0.15">
      <c r="A38" s="109"/>
      <c r="B38" s="109"/>
      <c r="C38" s="80">
        <f>IF(ISNUMBER(C37),C37+1,1)</f>
        <v>2</v>
      </c>
      <c r="D38" s="80" t="s">
        <v>68</v>
      </c>
      <c r="E38" s="83">
        <f t="shared" si="2"/>
        <v>8</v>
      </c>
      <c r="F38" s="6">
        <v>2</v>
      </c>
      <c r="G38" s="19">
        <v>1</v>
      </c>
      <c r="H38" s="17">
        <v>1</v>
      </c>
      <c r="I38" s="17">
        <v>1</v>
      </c>
      <c r="J38" s="17">
        <v>1</v>
      </c>
      <c r="K38" s="17"/>
      <c r="L38" s="17"/>
      <c r="M38" s="17">
        <v>1</v>
      </c>
      <c r="N38" s="17"/>
      <c r="O38" s="19">
        <v>2</v>
      </c>
      <c r="P38" s="17">
        <v>1</v>
      </c>
      <c r="Q38" s="17"/>
      <c r="R38" s="17"/>
    </row>
    <row r="39" spans="1:18" s="85" customFormat="1" ht="17.100000000000001" customHeight="1" x14ac:dyDescent="0.15">
      <c r="A39" s="109"/>
      <c r="B39" s="108" t="s">
        <v>69</v>
      </c>
      <c r="C39" s="108"/>
      <c r="D39" s="108"/>
      <c r="E39" s="91">
        <f t="shared" si="2"/>
        <v>17</v>
      </c>
      <c r="F39" s="88"/>
      <c r="G39" s="92">
        <f>SUM(G37:G38)</f>
        <v>2</v>
      </c>
      <c r="H39" s="92">
        <f t="shared" ref="H39:R39" si="9">SUM(H37:H38)</f>
        <v>3</v>
      </c>
      <c r="I39" s="92">
        <f t="shared" si="9"/>
        <v>2</v>
      </c>
      <c r="J39" s="92">
        <f t="shared" si="9"/>
        <v>3</v>
      </c>
      <c r="K39" s="92">
        <f t="shared" si="9"/>
        <v>1</v>
      </c>
      <c r="L39" s="92">
        <f t="shared" si="9"/>
        <v>1</v>
      </c>
      <c r="M39" s="92">
        <f t="shared" si="9"/>
        <v>2</v>
      </c>
      <c r="N39" s="92">
        <f t="shared" si="9"/>
        <v>0</v>
      </c>
      <c r="O39" s="92">
        <f t="shared" si="9"/>
        <v>2</v>
      </c>
      <c r="P39" s="92">
        <f t="shared" si="9"/>
        <v>1</v>
      </c>
      <c r="Q39" s="92">
        <f t="shared" si="9"/>
        <v>0</v>
      </c>
      <c r="R39" s="92">
        <f t="shared" si="9"/>
        <v>0</v>
      </c>
    </row>
    <row r="40" spans="1:18" ht="17.100000000000001" customHeight="1" x14ac:dyDescent="0.15">
      <c r="A40" s="109"/>
      <c r="B40" s="109" t="s">
        <v>175</v>
      </c>
      <c r="C40" s="80">
        <f>IF(ISNUMBER(B39),B39+1,1)</f>
        <v>1</v>
      </c>
      <c r="D40" s="80" t="s">
        <v>71</v>
      </c>
      <c r="E40" s="83">
        <f t="shared" si="2"/>
        <v>3</v>
      </c>
      <c r="F40" s="6">
        <v>1</v>
      </c>
      <c r="G40" s="17">
        <v>1</v>
      </c>
      <c r="H40" s="17"/>
      <c r="I40" s="17"/>
      <c r="J40" s="17"/>
      <c r="K40" s="17"/>
      <c r="L40" s="17"/>
      <c r="M40" s="19">
        <v>1</v>
      </c>
      <c r="N40" s="17">
        <v>1</v>
      </c>
      <c r="O40" s="17"/>
      <c r="P40" s="17"/>
      <c r="Q40" s="17"/>
      <c r="R40" s="17"/>
    </row>
    <row r="41" spans="1:18" ht="17.100000000000001" customHeight="1" x14ac:dyDescent="0.15">
      <c r="A41" s="109"/>
      <c r="B41" s="109"/>
      <c r="C41" s="80">
        <f>IF(ISNUMBER(C40),C40+1,1)</f>
        <v>2</v>
      </c>
      <c r="D41" s="80" t="s">
        <v>72</v>
      </c>
      <c r="E41" s="83">
        <f t="shared" si="2"/>
        <v>3</v>
      </c>
      <c r="F41" s="6">
        <v>1</v>
      </c>
      <c r="G41" s="17"/>
      <c r="H41" s="17"/>
      <c r="I41" s="19">
        <v>3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s="85" customFormat="1" ht="17.100000000000001" customHeight="1" x14ac:dyDescent="0.15">
      <c r="A42" s="109"/>
      <c r="B42" s="108" t="s">
        <v>73</v>
      </c>
      <c r="C42" s="108"/>
      <c r="D42" s="108"/>
      <c r="E42" s="91">
        <f t="shared" si="2"/>
        <v>6</v>
      </c>
      <c r="F42" s="88"/>
      <c r="G42" s="92">
        <f>SUM(G40:G41)</f>
        <v>1</v>
      </c>
      <c r="H42" s="92">
        <f t="shared" ref="H42:R42" si="10">SUM(H40:H41)</f>
        <v>0</v>
      </c>
      <c r="I42" s="92">
        <f t="shared" si="10"/>
        <v>3</v>
      </c>
      <c r="J42" s="92">
        <f t="shared" si="10"/>
        <v>0</v>
      </c>
      <c r="K42" s="92">
        <f t="shared" si="10"/>
        <v>0</v>
      </c>
      <c r="L42" s="92">
        <f t="shared" si="10"/>
        <v>0</v>
      </c>
      <c r="M42" s="92">
        <f t="shared" si="10"/>
        <v>1</v>
      </c>
      <c r="N42" s="92">
        <f t="shared" si="10"/>
        <v>1</v>
      </c>
      <c r="O42" s="92">
        <f t="shared" si="10"/>
        <v>0</v>
      </c>
      <c r="P42" s="92">
        <f t="shared" si="10"/>
        <v>0</v>
      </c>
      <c r="Q42" s="92">
        <f t="shared" si="10"/>
        <v>0</v>
      </c>
      <c r="R42" s="92">
        <f t="shared" si="10"/>
        <v>0</v>
      </c>
    </row>
    <row r="43" spans="1:18" ht="17.100000000000001" customHeight="1" x14ac:dyDescent="0.15">
      <c r="A43" s="109"/>
      <c r="B43" s="109" t="s">
        <v>74</v>
      </c>
      <c r="C43" s="80">
        <f>IF(ISNUMBER(B42),B42+1,1)</f>
        <v>1</v>
      </c>
      <c r="D43" s="80" t="s">
        <v>75</v>
      </c>
      <c r="E43" s="83">
        <f t="shared" si="2"/>
        <v>8</v>
      </c>
      <c r="F43" s="6">
        <v>2</v>
      </c>
      <c r="G43" s="17">
        <v>1</v>
      </c>
      <c r="H43" s="17">
        <v>1</v>
      </c>
      <c r="I43" s="17"/>
      <c r="J43" s="19">
        <v>2</v>
      </c>
      <c r="K43" s="17"/>
      <c r="L43" s="17"/>
      <c r="M43" s="19">
        <v>2</v>
      </c>
      <c r="N43" s="17">
        <v>1</v>
      </c>
      <c r="O43" s="17">
        <v>1</v>
      </c>
      <c r="P43" s="17"/>
      <c r="Q43" s="17"/>
      <c r="R43" s="17"/>
    </row>
    <row r="44" spans="1:18" ht="17.100000000000001" customHeight="1" x14ac:dyDescent="0.15">
      <c r="A44" s="109"/>
      <c r="B44" s="109"/>
      <c r="C44" s="80">
        <f t="shared" ref="C44:C49" si="11">IF(ISNUMBER(C43),C43+1,1)</f>
        <v>2</v>
      </c>
      <c r="D44" s="80" t="s">
        <v>76</v>
      </c>
      <c r="E44" s="83">
        <f t="shared" si="2"/>
        <v>11</v>
      </c>
      <c r="F44" s="6">
        <v>2</v>
      </c>
      <c r="G44" s="17">
        <v>1</v>
      </c>
      <c r="H44" s="19">
        <v>2</v>
      </c>
      <c r="I44" s="17">
        <v>2</v>
      </c>
      <c r="J44" s="17">
        <v>2</v>
      </c>
      <c r="K44" s="17"/>
      <c r="L44" s="17"/>
      <c r="M44" s="17"/>
      <c r="N44" s="19">
        <v>2</v>
      </c>
      <c r="O44" s="17"/>
      <c r="P44" s="17"/>
      <c r="Q44" s="17">
        <v>2</v>
      </c>
      <c r="R44" s="17"/>
    </row>
    <row r="45" spans="1:18" ht="17.100000000000001" customHeight="1" x14ac:dyDescent="0.15">
      <c r="A45" s="109"/>
      <c r="B45" s="109"/>
      <c r="C45" s="80">
        <f t="shared" si="11"/>
        <v>3</v>
      </c>
      <c r="D45" s="80" t="s">
        <v>77</v>
      </c>
      <c r="E45" s="83">
        <f t="shared" si="2"/>
        <v>7</v>
      </c>
      <c r="F45" s="6">
        <v>1</v>
      </c>
      <c r="G45" s="17">
        <v>1</v>
      </c>
      <c r="H45" s="17"/>
      <c r="I45" s="17">
        <v>2</v>
      </c>
      <c r="J45" s="17"/>
      <c r="K45" s="17"/>
      <c r="L45" s="17">
        <v>2</v>
      </c>
      <c r="M45" s="17"/>
      <c r="N45" s="17"/>
      <c r="O45" s="19">
        <v>2</v>
      </c>
      <c r="P45" s="17"/>
      <c r="Q45" s="17"/>
      <c r="R45" s="17"/>
    </row>
    <row r="46" spans="1:18" ht="17.100000000000001" customHeight="1" x14ac:dyDescent="0.15">
      <c r="A46" s="109"/>
      <c r="B46" s="109"/>
      <c r="C46" s="80">
        <f t="shared" si="11"/>
        <v>4</v>
      </c>
      <c r="D46" s="80" t="s">
        <v>78</v>
      </c>
      <c r="E46" s="83">
        <f t="shared" si="2"/>
        <v>13</v>
      </c>
      <c r="F46" s="6">
        <v>2</v>
      </c>
      <c r="G46" s="17">
        <v>1</v>
      </c>
      <c r="H46" s="17">
        <v>2</v>
      </c>
      <c r="I46" s="19">
        <v>2</v>
      </c>
      <c r="J46" s="17"/>
      <c r="K46" s="17">
        <v>2</v>
      </c>
      <c r="L46" s="17"/>
      <c r="M46" s="17"/>
      <c r="N46" s="19">
        <v>2</v>
      </c>
      <c r="O46" s="17">
        <v>1</v>
      </c>
      <c r="P46" s="17"/>
      <c r="Q46" s="17">
        <v>3</v>
      </c>
      <c r="R46" s="17"/>
    </row>
    <row r="47" spans="1:18" ht="17.100000000000001" customHeight="1" x14ac:dyDescent="0.15">
      <c r="A47" s="109"/>
      <c r="B47" s="109"/>
      <c r="C47" s="80">
        <f t="shared" si="11"/>
        <v>5</v>
      </c>
      <c r="D47" s="80" t="s">
        <v>79</v>
      </c>
      <c r="E47" s="83">
        <f t="shared" si="2"/>
        <v>10</v>
      </c>
      <c r="F47" s="6">
        <v>2</v>
      </c>
      <c r="G47" s="17">
        <v>2</v>
      </c>
      <c r="H47" s="19">
        <v>2</v>
      </c>
      <c r="I47" s="17"/>
      <c r="J47" s="19">
        <v>2</v>
      </c>
      <c r="K47" s="17">
        <v>2</v>
      </c>
      <c r="L47" s="17"/>
      <c r="M47" s="17"/>
      <c r="N47" s="17"/>
      <c r="O47" s="17"/>
      <c r="P47" s="17"/>
      <c r="Q47" s="17">
        <v>2</v>
      </c>
      <c r="R47" s="17"/>
    </row>
    <row r="48" spans="1:18" ht="17.100000000000001" customHeight="1" x14ac:dyDescent="0.15">
      <c r="A48" s="109"/>
      <c r="B48" s="109"/>
      <c r="C48" s="80">
        <f t="shared" si="11"/>
        <v>6</v>
      </c>
      <c r="D48" s="80" t="s">
        <v>80</v>
      </c>
      <c r="E48" s="83">
        <f t="shared" si="2"/>
        <v>9</v>
      </c>
      <c r="F48" s="6">
        <v>2</v>
      </c>
      <c r="G48" s="19">
        <v>2</v>
      </c>
      <c r="H48" s="17"/>
      <c r="I48" s="19">
        <v>2</v>
      </c>
      <c r="J48" s="17"/>
      <c r="K48" s="17">
        <v>2</v>
      </c>
      <c r="L48" s="17"/>
      <c r="M48" s="17"/>
      <c r="N48" s="17"/>
      <c r="O48" s="17">
        <v>3</v>
      </c>
      <c r="P48" s="17"/>
      <c r="Q48" s="17"/>
      <c r="R48" s="17"/>
    </row>
    <row r="49" spans="1:18" ht="17.100000000000001" customHeight="1" x14ac:dyDescent="0.15">
      <c r="A49" s="109"/>
      <c r="B49" s="109"/>
      <c r="C49" s="80">
        <f t="shared" si="11"/>
        <v>7</v>
      </c>
      <c r="D49" s="80" t="s">
        <v>81</v>
      </c>
      <c r="E49" s="83">
        <f t="shared" si="2"/>
        <v>6</v>
      </c>
      <c r="F49" s="6">
        <v>1</v>
      </c>
      <c r="G49" s="17"/>
      <c r="H49" s="17">
        <v>2</v>
      </c>
      <c r="I49" s="17"/>
      <c r="J49" s="17"/>
      <c r="K49" s="19">
        <v>2</v>
      </c>
      <c r="L49" s="17"/>
      <c r="M49" s="17">
        <v>2</v>
      </c>
      <c r="N49" s="17"/>
      <c r="O49" s="17"/>
      <c r="P49" s="17"/>
      <c r="Q49" s="17"/>
      <c r="R49" s="17"/>
    </row>
    <row r="50" spans="1:18" s="85" customFormat="1" ht="17.100000000000001" customHeight="1" x14ac:dyDescent="0.15">
      <c r="A50" s="109"/>
      <c r="B50" s="108" t="s">
        <v>82</v>
      </c>
      <c r="C50" s="108"/>
      <c r="D50" s="108"/>
      <c r="E50" s="91">
        <f t="shared" si="2"/>
        <v>64</v>
      </c>
      <c r="F50" s="88"/>
      <c r="G50" s="92">
        <f>SUM(G43:G49)</f>
        <v>8</v>
      </c>
      <c r="H50" s="92">
        <f t="shared" ref="H50:R50" si="12">SUM(H43:H49)</f>
        <v>9</v>
      </c>
      <c r="I50" s="92">
        <f t="shared" si="12"/>
        <v>8</v>
      </c>
      <c r="J50" s="92">
        <f t="shared" si="12"/>
        <v>6</v>
      </c>
      <c r="K50" s="92">
        <f t="shared" si="12"/>
        <v>8</v>
      </c>
      <c r="L50" s="92">
        <f t="shared" si="12"/>
        <v>2</v>
      </c>
      <c r="M50" s="92">
        <f t="shared" si="12"/>
        <v>4</v>
      </c>
      <c r="N50" s="92">
        <f t="shared" si="12"/>
        <v>5</v>
      </c>
      <c r="O50" s="92">
        <f t="shared" si="12"/>
        <v>7</v>
      </c>
      <c r="P50" s="92">
        <f t="shared" si="12"/>
        <v>0</v>
      </c>
      <c r="Q50" s="92">
        <f t="shared" si="12"/>
        <v>7</v>
      </c>
      <c r="R50" s="92">
        <f t="shared" si="12"/>
        <v>0</v>
      </c>
    </row>
    <row r="51" spans="1:18" ht="17.100000000000001" customHeight="1" x14ac:dyDescent="0.15">
      <c r="A51" s="109"/>
      <c r="B51" s="109" t="s">
        <v>131</v>
      </c>
      <c r="C51" s="80">
        <f>IF(ISNUMBER(B50),B50+1,1)</f>
        <v>1</v>
      </c>
      <c r="D51" s="80" t="s">
        <v>83</v>
      </c>
      <c r="E51" s="83">
        <f t="shared" si="2"/>
        <v>5</v>
      </c>
      <c r="F51" s="6">
        <v>1</v>
      </c>
      <c r="G51" s="17"/>
      <c r="H51" s="19">
        <v>2</v>
      </c>
      <c r="I51" s="17"/>
      <c r="J51" s="17">
        <v>2</v>
      </c>
      <c r="K51" s="17"/>
      <c r="L51" s="17"/>
      <c r="M51" s="17"/>
      <c r="N51" s="17">
        <v>1</v>
      </c>
      <c r="O51" s="17"/>
      <c r="P51" s="17"/>
      <c r="Q51" s="17"/>
      <c r="R51" s="17"/>
    </row>
    <row r="52" spans="1:18" ht="17.100000000000001" customHeight="1" x14ac:dyDescent="0.15">
      <c r="A52" s="109"/>
      <c r="B52" s="109"/>
      <c r="C52" s="80">
        <f>IF(ISNUMBER(C51),C51+1,1)</f>
        <v>2</v>
      </c>
      <c r="D52" s="80" t="s">
        <v>84</v>
      </c>
      <c r="E52" s="83">
        <f t="shared" si="2"/>
        <v>7</v>
      </c>
      <c r="F52" s="6">
        <v>1</v>
      </c>
      <c r="G52" s="17"/>
      <c r="H52" s="19">
        <v>2</v>
      </c>
      <c r="I52" s="17"/>
      <c r="J52" s="17"/>
      <c r="K52" s="17"/>
      <c r="L52" s="17">
        <v>1</v>
      </c>
      <c r="M52" s="17">
        <v>2</v>
      </c>
      <c r="N52" s="17">
        <v>2</v>
      </c>
      <c r="O52" s="17"/>
      <c r="P52" s="17"/>
      <c r="Q52" s="17"/>
      <c r="R52" s="17"/>
    </row>
    <row r="53" spans="1:18" ht="17.100000000000001" customHeight="1" x14ac:dyDescent="0.15">
      <c r="A53" s="109"/>
      <c r="B53" s="109"/>
      <c r="C53" s="80">
        <f>IF(ISNUMBER(C52),C52+1,1)</f>
        <v>3</v>
      </c>
      <c r="D53" s="80" t="s">
        <v>85</v>
      </c>
      <c r="E53" s="83">
        <f t="shared" si="2"/>
        <v>8</v>
      </c>
      <c r="F53" s="6">
        <v>2</v>
      </c>
      <c r="G53" s="19">
        <v>3</v>
      </c>
      <c r="H53" s="17"/>
      <c r="I53" s="17"/>
      <c r="J53" s="17">
        <v>1</v>
      </c>
      <c r="K53" s="19">
        <v>1</v>
      </c>
      <c r="L53" s="17">
        <v>1</v>
      </c>
      <c r="M53" s="17"/>
      <c r="N53" s="17"/>
      <c r="O53" s="17"/>
      <c r="P53" s="17">
        <v>2</v>
      </c>
      <c r="Q53" s="17"/>
      <c r="R53" s="17"/>
    </row>
    <row r="54" spans="1:18" s="85" customFormat="1" ht="17.100000000000001" customHeight="1" x14ac:dyDescent="0.15">
      <c r="A54" s="109"/>
      <c r="B54" s="108" t="s">
        <v>86</v>
      </c>
      <c r="C54" s="108"/>
      <c r="D54" s="108"/>
      <c r="E54" s="91">
        <f t="shared" si="2"/>
        <v>20</v>
      </c>
      <c r="F54" s="88"/>
      <c r="G54" s="92">
        <f>SUM(G51:G53)</f>
        <v>3</v>
      </c>
      <c r="H54" s="92">
        <f t="shared" ref="H54:R54" si="13">SUM(H51:H53)</f>
        <v>4</v>
      </c>
      <c r="I54" s="92">
        <f t="shared" si="13"/>
        <v>0</v>
      </c>
      <c r="J54" s="92">
        <f t="shared" si="13"/>
        <v>3</v>
      </c>
      <c r="K54" s="92">
        <f t="shared" si="13"/>
        <v>1</v>
      </c>
      <c r="L54" s="92">
        <f t="shared" si="13"/>
        <v>2</v>
      </c>
      <c r="M54" s="92">
        <f t="shared" si="13"/>
        <v>2</v>
      </c>
      <c r="N54" s="92">
        <f t="shared" si="13"/>
        <v>3</v>
      </c>
      <c r="O54" s="92">
        <f t="shared" si="13"/>
        <v>0</v>
      </c>
      <c r="P54" s="92">
        <f t="shared" si="13"/>
        <v>2</v>
      </c>
      <c r="Q54" s="92">
        <f t="shared" si="13"/>
        <v>0</v>
      </c>
      <c r="R54" s="92">
        <f t="shared" si="13"/>
        <v>0</v>
      </c>
    </row>
    <row r="55" spans="1:18" ht="17.100000000000001" customHeight="1" x14ac:dyDescent="0.15">
      <c r="A55" s="109"/>
      <c r="B55" s="80" t="s">
        <v>132</v>
      </c>
      <c r="C55" s="80">
        <f>IF(ISNUMBER(#REF!),#REF!+1,1)</f>
        <v>1</v>
      </c>
      <c r="D55" s="80" t="s">
        <v>176</v>
      </c>
      <c r="E55" s="83">
        <f t="shared" si="2"/>
        <v>4</v>
      </c>
      <c r="F55" s="6">
        <v>1</v>
      </c>
      <c r="G55" s="10">
        <v>1</v>
      </c>
      <c r="H55" s="80"/>
      <c r="I55" s="80"/>
      <c r="J55" s="80">
        <v>1</v>
      </c>
      <c r="K55" s="80">
        <v>1</v>
      </c>
      <c r="L55" s="80"/>
      <c r="M55" s="80"/>
      <c r="N55" s="80">
        <v>1</v>
      </c>
      <c r="O55" s="80"/>
      <c r="P55" s="80"/>
      <c r="Q55" s="80"/>
      <c r="R55" s="17"/>
    </row>
    <row r="56" spans="1:18" s="85" customFormat="1" ht="17.100000000000001" customHeight="1" x14ac:dyDescent="0.15">
      <c r="A56" s="109"/>
      <c r="B56" s="108" t="s">
        <v>88</v>
      </c>
      <c r="C56" s="108"/>
      <c r="D56" s="108"/>
      <c r="E56" s="91">
        <f t="shared" si="2"/>
        <v>4</v>
      </c>
      <c r="F56" s="88"/>
      <c r="G56" s="92">
        <f>SUM(G55)</f>
        <v>1</v>
      </c>
      <c r="H56" s="92">
        <f t="shared" ref="H56:R56" si="14">SUM(H55)</f>
        <v>0</v>
      </c>
      <c r="I56" s="92">
        <f t="shared" si="14"/>
        <v>0</v>
      </c>
      <c r="J56" s="92">
        <f t="shared" si="14"/>
        <v>1</v>
      </c>
      <c r="K56" s="92">
        <f t="shared" si="14"/>
        <v>1</v>
      </c>
      <c r="L56" s="92">
        <f t="shared" si="14"/>
        <v>0</v>
      </c>
      <c r="M56" s="92">
        <f t="shared" si="14"/>
        <v>0</v>
      </c>
      <c r="N56" s="92">
        <f t="shared" si="14"/>
        <v>1</v>
      </c>
      <c r="O56" s="92">
        <f t="shared" si="14"/>
        <v>0</v>
      </c>
      <c r="P56" s="92">
        <f t="shared" si="14"/>
        <v>0</v>
      </c>
      <c r="Q56" s="92">
        <f t="shared" si="14"/>
        <v>0</v>
      </c>
      <c r="R56" s="92">
        <f t="shared" si="14"/>
        <v>0</v>
      </c>
    </row>
    <row r="57" spans="1:18" ht="17.100000000000001" customHeight="1" x14ac:dyDescent="0.15">
      <c r="A57" s="109"/>
      <c r="B57" s="109" t="s">
        <v>177</v>
      </c>
      <c r="C57" s="80">
        <f>IF(ISNUMBER(B56),B56+1,1)</f>
        <v>1</v>
      </c>
      <c r="D57" s="80" t="s">
        <v>90</v>
      </c>
      <c r="E57" s="83">
        <f t="shared" si="2"/>
        <v>5</v>
      </c>
      <c r="F57" s="6">
        <v>1</v>
      </c>
      <c r="G57" s="17"/>
      <c r="H57" s="17"/>
      <c r="I57" s="19">
        <v>2</v>
      </c>
      <c r="J57" s="17">
        <v>1</v>
      </c>
      <c r="K57" s="17">
        <v>1</v>
      </c>
      <c r="L57" s="17"/>
      <c r="M57" s="17"/>
      <c r="N57" s="17"/>
      <c r="O57" s="17">
        <v>1</v>
      </c>
      <c r="P57" s="17"/>
      <c r="Q57" s="17"/>
      <c r="R57" s="17"/>
    </row>
    <row r="58" spans="1:18" ht="17.100000000000001" customHeight="1" x14ac:dyDescent="0.15">
      <c r="A58" s="109"/>
      <c r="B58" s="109"/>
      <c r="C58" s="80">
        <f>IF(ISNUMBER(C57),C57+1,1)</f>
        <v>2</v>
      </c>
      <c r="D58" s="80" t="s">
        <v>91</v>
      </c>
      <c r="E58" s="83">
        <f t="shared" si="2"/>
        <v>4</v>
      </c>
      <c r="F58" s="6">
        <v>1</v>
      </c>
      <c r="G58" s="17"/>
      <c r="H58" s="17"/>
      <c r="I58" s="17"/>
      <c r="J58" s="17"/>
      <c r="K58" s="19">
        <v>2</v>
      </c>
      <c r="L58" s="17">
        <v>2</v>
      </c>
      <c r="M58" s="17"/>
      <c r="N58" s="17"/>
      <c r="O58" s="17"/>
      <c r="P58" s="17"/>
      <c r="Q58" s="17"/>
      <c r="R58" s="17"/>
    </row>
    <row r="59" spans="1:18" ht="17.100000000000001" customHeight="1" x14ac:dyDescent="0.15">
      <c r="A59" s="109"/>
      <c r="B59" s="109"/>
      <c r="C59" s="80">
        <f>IF(ISNUMBER(C58),C58+1,1)</f>
        <v>3</v>
      </c>
      <c r="D59" s="80" t="s">
        <v>92</v>
      </c>
      <c r="E59" s="83">
        <f t="shared" si="2"/>
        <v>7</v>
      </c>
      <c r="F59" s="6">
        <v>1</v>
      </c>
      <c r="G59" s="19">
        <v>2</v>
      </c>
      <c r="H59" s="17"/>
      <c r="I59" s="17"/>
      <c r="J59" s="17"/>
      <c r="K59" s="17">
        <v>2</v>
      </c>
      <c r="L59" s="17"/>
      <c r="M59" s="17">
        <v>1</v>
      </c>
      <c r="N59" s="17"/>
      <c r="O59" s="17">
        <v>2</v>
      </c>
      <c r="P59" s="17"/>
      <c r="Q59" s="17"/>
      <c r="R59" s="17"/>
    </row>
    <row r="60" spans="1:18" s="85" customFormat="1" ht="17.100000000000001" customHeight="1" x14ac:dyDescent="0.15">
      <c r="A60" s="109"/>
      <c r="B60" s="108" t="s">
        <v>93</v>
      </c>
      <c r="C60" s="108"/>
      <c r="D60" s="108"/>
      <c r="E60" s="91">
        <f t="shared" si="2"/>
        <v>16</v>
      </c>
      <c r="F60" s="88"/>
      <c r="G60" s="92">
        <f>SUM(G57:G59)</f>
        <v>2</v>
      </c>
      <c r="H60" s="92">
        <f t="shared" ref="H60:R60" si="15">SUM(H57:H59)</f>
        <v>0</v>
      </c>
      <c r="I60" s="92">
        <f t="shared" si="15"/>
        <v>2</v>
      </c>
      <c r="J60" s="92">
        <f t="shared" si="15"/>
        <v>1</v>
      </c>
      <c r="K60" s="92">
        <f t="shared" si="15"/>
        <v>5</v>
      </c>
      <c r="L60" s="92">
        <f t="shared" si="15"/>
        <v>2</v>
      </c>
      <c r="M60" s="92">
        <f t="shared" si="15"/>
        <v>1</v>
      </c>
      <c r="N60" s="92">
        <f t="shared" si="15"/>
        <v>0</v>
      </c>
      <c r="O60" s="92">
        <f t="shared" si="15"/>
        <v>3</v>
      </c>
      <c r="P60" s="92">
        <f t="shared" si="15"/>
        <v>0</v>
      </c>
      <c r="Q60" s="92">
        <f t="shared" si="15"/>
        <v>0</v>
      </c>
      <c r="R60" s="92">
        <f t="shared" si="15"/>
        <v>0</v>
      </c>
    </row>
    <row r="61" spans="1:18" ht="17.100000000000001" customHeight="1" x14ac:dyDescent="0.15">
      <c r="A61" s="109"/>
      <c r="B61" s="109" t="s">
        <v>178</v>
      </c>
      <c r="C61" s="80">
        <v>1</v>
      </c>
      <c r="D61" s="80" t="s">
        <v>96</v>
      </c>
      <c r="E61" s="83">
        <v>6</v>
      </c>
      <c r="F61" s="6">
        <v>1</v>
      </c>
      <c r="G61" s="17"/>
      <c r="H61" s="17">
        <v>2</v>
      </c>
      <c r="I61" s="17"/>
      <c r="J61" s="17"/>
      <c r="K61" s="19">
        <v>2</v>
      </c>
      <c r="L61" s="17"/>
      <c r="M61" s="17">
        <v>2</v>
      </c>
      <c r="N61" s="17"/>
      <c r="O61" s="17"/>
      <c r="P61" s="17"/>
      <c r="Q61" s="17"/>
      <c r="R61" s="17"/>
    </row>
    <row r="62" spans="1:18" ht="17.100000000000001" customHeight="1" x14ac:dyDescent="0.15">
      <c r="A62" s="109"/>
      <c r="B62" s="109"/>
      <c r="C62" s="80">
        <v>2</v>
      </c>
      <c r="D62" s="80" t="s">
        <v>100</v>
      </c>
      <c r="E62" s="83">
        <v>4</v>
      </c>
      <c r="F62" s="6">
        <v>1</v>
      </c>
      <c r="G62" s="17"/>
      <c r="H62" s="17"/>
      <c r="I62" s="17"/>
      <c r="J62" s="17"/>
      <c r="K62" s="17"/>
      <c r="L62" s="17">
        <v>2</v>
      </c>
      <c r="M62" s="19">
        <v>2</v>
      </c>
      <c r="N62" s="17"/>
      <c r="O62" s="17"/>
      <c r="P62" s="17"/>
      <c r="Q62" s="17"/>
      <c r="R62" s="17"/>
    </row>
    <row r="63" spans="1:18" ht="17.100000000000001" customHeight="1" x14ac:dyDescent="0.15">
      <c r="A63" s="109"/>
      <c r="B63" s="109"/>
      <c r="C63" s="80">
        <v>3</v>
      </c>
      <c r="D63" s="80" t="s">
        <v>101</v>
      </c>
      <c r="E63" s="83">
        <v>4</v>
      </c>
      <c r="F63" s="6">
        <v>1</v>
      </c>
      <c r="G63" s="17">
        <v>2</v>
      </c>
      <c r="H63" s="19" t="s">
        <v>179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7.100000000000001" customHeight="1" x14ac:dyDescent="0.15">
      <c r="A64" s="109"/>
      <c r="B64" s="109"/>
      <c r="C64" s="80">
        <v>4</v>
      </c>
      <c r="D64" s="80" t="s">
        <v>103</v>
      </c>
      <c r="E64" s="83">
        <v>4</v>
      </c>
      <c r="F64" s="6">
        <v>1</v>
      </c>
      <c r="G64" s="17"/>
      <c r="H64" s="17"/>
      <c r="I64" s="17"/>
      <c r="J64" s="17"/>
      <c r="K64" s="17"/>
      <c r="L64" s="19">
        <v>2</v>
      </c>
      <c r="M64" s="17"/>
      <c r="N64" s="17"/>
      <c r="O64" s="17">
        <v>2</v>
      </c>
      <c r="P64" s="17"/>
      <c r="Q64" s="17"/>
      <c r="R64" s="17"/>
    </row>
    <row r="65" spans="1:18" ht="17.100000000000001" customHeight="1" x14ac:dyDescent="0.15">
      <c r="A65" s="109"/>
      <c r="B65" s="109"/>
      <c r="C65" s="80">
        <v>5</v>
      </c>
      <c r="D65" s="80" t="s">
        <v>106</v>
      </c>
      <c r="E65" s="83">
        <v>8</v>
      </c>
      <c r="F65" s="6">
        <v>2</v>
      </c>
      <c r="G65" s="19" t="s">
        <v>180</v>
      </c>
      <c r="H65" s="17" t="s">
        <v>181</v>
      </c>
      <c r="I65" s="17"/>
      <c r="J65" s="17"/>
      <c r="K65" s="17" t="s">
        <v>182</v>
      </c>
      <c r="L65" s="17" t="s">
        <v>181</v>
      </c>
      <c r="M65" s="17" t="s">
        <v>181</v>
      </c>
      <c r="N65" s="19" t="s">
        <v>181</v>
      </c>
      <c r="O65" s="17" t="s">
        <v>182</v>
      </c>
      <c r="P65" s="17"/>
      <c r="Q65" s="17"/>
      <c r="R65" s="17"/>
    </row>
    <row r="66" spans="1:18" ht="17.100000000000001" customHeight="1" x14ac:dyDescent="0.15">
      <c r="A66" s="109"/>
      <c r="B66" s="109"/>
      <c r="C66" s="80">
        <v>6</v>
      </c>
      <c r="D66" s="80" t="s">
        <v>109</v>
      </c>
      <c r="E66" s="83">
        <v>5</v>
      </c>
      <c r="F66" s="6">
        <v>1</v>
      </c>
      <c r="G66" s="17"/>
      <c r="H66" s="17" t="s">
        <v>183</v>
      </c>
      <c r="I66" s="19">
        <v>2</v>
      </c>
      <c r="J66" s="17"/>
      <c r="K66" s="17"/>
      <c r="L66" s="17"/>
      <c r="M66" s="17"/>
      <c r="N66" s="17" t="s">
        <v>179</v>
      </c>
      <c r="O66" s="17"/>
      <c r="P66" s="17"/>
      <c r="Q66" s="17"/>
      <c r="R66" s="17"/>
    </row>
    <row r="67" spans="1:18" ht="17.100000000000001" customHeight="1" x14ac:dyDescent="0.15">
      <c r="A67" s="109"/>
      <c r="B67" s="109"/>
      <c r="C67" s="80">
        <v>7</v>
      </c>
      <c r="D67" s="80" t="s">
        <v>111</v>
      </c>
      <c r="E67" s="83">
        <v>6</v>
      </c>
      <c r="F67" s="6">
        <v>1</v>
      </c>
      <c r="G67" s="17">
        <v>1</v>
      </c>
      <c r="H67" s="17">
        <v>1</v>
      </c>
      <c r="I67" s="99"/>
      <c r="J67" s="17"/>
      <c r="K67" s="19">
        <v>2</v>
      </c>
      <c r="L67" s="17"/>
      <c r="M67" s="17"/>
      <c r="N67" s="99"/>
      <c r="O67" s="17" t="s">
        <v>184</v>
      </c>
      <c r="P67" s="17" t="s">
        <v>184</v>
      </c>
      <c r="Q67" s="17"/>
      <c r="R67" s="17"/>
    </row>
    <row r="68" spans="1:18" ht="17.100000000000001" customHeight="1" x14ac:dyDescent="0.15">
      <c r="A68" s="109"/>
      <c r="B68" s="109"/>
      <c r="C68" s="80">
        <v>8</v>
      </c>
      <c r="D68" s="80" t="s">
        <v>112</v>
      </c>
      <c r="E68" s="83">
        <v>4</v>
      </c>
      <c r="F68" s="6">
        <v>1</v>
      </c>
      <c r="G68" s="17"/>
      <c r="H68" s="17"/>
      <c r="I68" s="17"/>
      <c r="J68" s="19">
        <v>2</v>
      </c>
      <c r="K68" s="17"/>
      <c r="L68" s="17"/>
      <c r="M68" s="17"/>
      <c r="N68" s="17">
        <v>2</v>
      </c>
      <c r="O68" s="17"/>
      <c r="P68" s="17"/>
      <c r="Q68" s="17"/>
      <c r="R68" s="17"/>
    </row>
    <row r="69" spans="1:18" ht="17.100000000000001" customHeight="1" x14ac:dyDescent="0.15">
      <c r="A69" s="109"/>
      <c r="B69" s="109"/>
      <c r="C69" s="80">
        <v>9</v>
      </c>
      <c r="D69" s="80" t="s">
        <v>185</v>
      </c>
      <c r="E69" s="83">
        <v>6</v>
      </c>
      <c r="F69" s="6">
        <v>1</v>
      </c>
      <c r="G69" s="17"/>
      <c r="H69" s="17" t="s">
        <v>184</v>
      </c>
      <c r="I69" s="19">
        <v>2</v>
      </c>
      <c r="J69" s="17"/>
      <c r="K69" s="99"/>
      <c r="L69" s="17" t="s">
        <v>186</v>
      </c>
      <c r="M69" s="17"/>
      <c r="N69" s="17">
        <v>1</v>
      </c>
      <c r="O69" s="17"/>
      <c r="P69" s="17"/>
      <c r="Q69" s="17" t="s">
        <v>186</v>
      </c>
      <c r="R69" s="17"/>
    </row>
    <row r="70" spans="1:18" ht="17.100000000000001" customHeight="1" x14ac:dyDescent="0.15">
      <c r="A70" s="109"/>
      <c r="B70" s="109"/>
      <c r="C70" s="80">
        <v>10</v>
      </c>
      <c r="D70" s="80" t="s">
        <v>120</v>
      </c>
      <c r="E70" s="83">
        <v>5</v>
      </c>
      <c r="F70" s="6">
        <v>1</v>
      </c>
      <c r="G70" s="19">
        <v>2</v>
      </c>
      <c r="H70" s="17"/>
      <c r="I70" s="17"/>
      <c r="J70" s="17"/>
      <c r="K70" s="17">
        <v>1</v>
      </c>
      <c r="L70" s="17"/>
      <c r="M70" s="17"/>
      <c r="N70" s="17"/>
      <c r="O70" s="17">
        <v>1</v>
      </c>
      <c r="P70" s="17">
        <v>1</v>
      </c>
      <c r="Q70" s="17"/>
      <c r="R70" s="17"/>
    </row>
    <row r="71" spans="1:18" ht="17.100000000000001" customHeight="1" x14ac:dyDescent="0.15">
      <c r="A71" s="109"/>
      <c r="B71" s="109"/>
      <c r="C71" s="80">
        <v>11</v>
      </c>
      <c r="D71" s="80" t="s">
        <v>187</v>
      </c>
      <c r="E71" s="83">
        <v>5</v>
      </c>
      <c r="F71" s="6">
        <v>1</v>
      </c>
      <c r="G71" s="17">
        <v>1</v>
      </c>
      <c r="H71" s="17">
        <v>1</v>
      </c>
      <c r="I71" s="17"/>
      <c r="J71" s="17"/>
      <c r="K71" s="17"/>
      <c r="L71" s="17"/>
      <c r="M71" s="17"/>
      <c r="N71" s="19">
        <v>2</v>
      </c>
      <c r="P71" s="17"/>
      <c r="Q71" s="17" t="s">
        <v>184</v>
      </c>
      <c r="R71" s="17"/>
    </row>
    <row r="72" spans="1:18" ht="17.100000000000001" customHeight="1" x14ac:dyDescent="0.15">
      <c r="A72" s="109"/>
      <c r="B72" s="109"/>
      <c r="C72" s="80">
        <v>12</v>
      </c>
      <c r="D72" s="80" t="s">
        <v>124</v>
      </c>
      <c r="E72" s="83">
        <v>2</v>
      </c>
      <c r="F72" s="6">
        <v>1</v>
      </c>
      <c r="G72" s="17"/>
      <c r="H72" s="17"/>
      <c r="I72" s="17"/>
      <c r="J72" s="17"/>
      <c r="K72" s="17"/>
      <c r="L72" s="19">
        <v>2</v>
      </c>
      <c r="M72" s="17"/>
      <c r="N72" s="17"/>
      <c r="O72" s="17"/>
      <c r="P72" s="17"/>
      <c r="Q72" s="17"/>
      <c r="R72" s="17"/>
    </row>
    <row r="73" spans="1:18" ht="17.100000000000001" customHeight="1" x14ac:dyDescent="0.15">
      <c r="A73" s="109"/>
      <c r="B73" s="109"/>
      <c r="C73" s="80">
        <v>13</v>
      </c>
      <c r="D73" s="80" t="s">
        <v>126</v>
      </c>
      <c r="E73" s="83">
        <v>2</v>
      </c>
      <c r="F73" s="6">
        <v>1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9" t="s">
        <v>188</v>
      </c>
      <c r="R73" s="17"/>
    </row>
    <row r="74" spans="1:18" s="85" customFormat="1" ht="17.100000000000001" customHeight="1" x14ac:dyDescent="0.15">
      <c r="A74" s="109"/>
      <c r="B74" s="103" t="s">
        <v>127</v>
      </c>
      <c r="C74" s="104"/>
      <c r="D74" s="105"/>
      <c r="E74" s="91">
        <f t="shared" ref="E74:E76" si="16">G74+I74+N74+M74+H74+J74+K74+L74+O74+Q74+P74+R74</f>
        <v>61</v>
      </c>
      <c r="F74" s="88"/>
      <c r="G74" s="92">
        <v>8</v>
      </c>
      <c r="H74" s="92">
        <v>9</v>
      </c>
      <c r="I74" s="92">
        <v>4</v>
      </c>
      <c r="J74" s="92">
        <v>2</v>
      </c>
      <c r="K74" s="92">
        <v>6</v>
      </c>
      <c r="L74" s="92">
        <v>8</v>
      </c>
      <c r="M74" s="92">
        <v>5</v>
      </c>
      <c r="N74" s="92">
        <v>8</v>
      </c>
      <c r="O74" s="92">
        <v>5</v>
      </c>
      <c r="P74" s="92">
        <v>2</v>
      </c>
      <c r="Q74" s="92">
        <v>4</v>
      </c>
      <c r="R74" s="86">
        <v>0</v>
      </c>
    </row>
    <row r="75" spans="1:18" s="96" customFormat="1" ht="24" customHeight="1" x14ac:dyDescent="0.15">
      <c r="A75" s="106" t="s">
        <v>189</v>
      </c>
      <c r="B75" s="106"/>
      <c r="C75" s="106"/>
      <c r="D75" s="106"/>
      <c r="E75" s="95">
        <f t="shared" si="16"/>
        <v>240</v>
      </c>
      <c r="F75" s="95"/>
      <c r="G75" s="90">
        <f t="shared" ref="G75:R75" si="17">G74+G60+G56+G54+G50+G42+G39+G36+G34+G31</f>
        <v>32</v>
      </c>
      <c r="H75" s="90">
        <f t="shared" si="17"/>
        <v>33</v>
      </c>
      <c r="I75" s="90">
        <f t="shared" si="17"/>
        <v>26</v>
      </c>
      <c r="J75" s="90">
        <f t="shared" si="17"/>
        <v>22</v>
      </c>
      <c r="K75" s="90">
        <f t="shared" si="17"/>
        <v>24</v>
      </c>
      <c r="L75" s="90">
        <f t="shared" si="17"/>
        <v>18</v>
      </c>
      <c r="M75" s="90">
        <f t="shared" si="17"/>
        <v>18</v>
      </c>
      <c r="N75" s="90">
        <f t="shared" si="17"/>
        <v>23</v>
      </c>
      <c r="O75" s="90">
        <f t="shared" si="17"/>
        <v>26</v>
      </c>
      <c r="P75" s="90">
        <f t="shared" si="17"/>
        <v>5</v>
      </c>
      <c r="Q75" s="90">
        <f t="shared" si="17"/>
        <v>13</v>
      </c>
      <c r="R75" s="90">
        <f t="shared" si="17"/>
        <v>0</v>
      </c>
    </row>
    <row r="76" spans="1:18" s="96" customFormat="1" ht="26.1" customHeight="1" x14ac:dyDescent="0.15">
      <c r="A76" s="107" t="s">
        <v>128</v>
      </c>
      <c r="B76" s="107"/>
      <c r="C76" s="107"/>
      <c r="D76" s="107"/>
      <c r="E76" s="97">
        <f t="shared" si="16"/>
        <v>442</v>
      </c>
      <c r="F76" s="97"/>
      <c r="G76" s="98">
        <f t="shared" ref="G76:R76" si="18">G74+G60+G56+G54+G50+G42+G39+G36+G34+G31+G23+G26</f>
        <v>58</v>
      </c>
      <c r="H76" s="98">
        <f t="shared" si="18"/>
        <v>60</v>
      </c>
      <c r="I76" s="98">
        <f t="shared" si="18"/>
        <v>36</v>
      </c>
      <c r="J76" s="98">
        <f t="shared" si="18"/>
        <v>40</v>
      </c>
      <c r="K76" s="98">
        <f t="shared" si="18"/>
        <v>51</v>
      </c>
      <c r="L76" s="98">
        <f t="shared" si="18"/>
        <v>29</v>
      </c>
      <c r="M76" s="98">
        <f t="shared" si="18"/>
        <v>35</v>
      </c>
      <c r="N76" s="98">
        <f t="shared" si="18"/>
        <v>34</v>
      </c>
      <c r="O76" s="98">
        <f t="shared" si="18"/>
        <v>47</v>
      </c>
      <c r="P76" s="98">
        <f t="shared" si="18"/>
        <v>12</v>
      </c>
      <c r="Q76" s="98">
        <f t="shared" si="18"/>
        <v>27</v>
      </c>
      <c r="R76" s="98">
        <f t="shared" si="18"/>
        <v>13</v>
      </c>
    </row>
  </sheetData>
  <mergeCells count="53">
    <mergeCell ref="A1:R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Q2:Q3"/>
    <mergeCell ref="R2:R3"/>
    <mergeCell ref="K2:K3"/>
    <mergeCell ref="L2:L3"/>
    <mergeCell ref="M2:M3"/>
    <mergeCell ref="N2:N3"/>
    <mergeCell ref="O2:O3"/>
    <mergeCell ref="P2:P3"/>
    <mergeCell ref="B18:B21"/>
    <mergeCell ref="B15:B16"/>
    <mergeCell ref="B12:B14"/>
    <mergeCell ref="B9:B11"/>
    <mergeCell ref="A5:D5"/>
    <mergeCell ref="A6:A23"/>
    <mergeCell ref="B6:B8"/>
    <mergeCell ref="A4:D4"/>
    <mergeCell ref="E2:E3"/>
    <mergeCell ref="B26:D26"/>
    <mergeCell ref="A27:D27"/>
    <mergeCell ref="B23:D23"/>
    <mergeCell ref="A24:A26"/>
    <mergeCell ref="B24:B25"/>
    <mergeCell ref="B31:D31"/>
    <mergeCell ref="B32:B33"/>
    <mergeCell ref="A28:A74"/>
    <mergeCell ref="B28:B30"/>
    <mergeCell ref="B37:B38"/>
    <mergeCell ref="B42:D42"/>
    <mergeCell ref="B43:B49"/>
    <mergeCell ref="B40:B41"/>
    <mergeCell ref="B39:D39"/>
    <mergeCell ref="B34:D34"/>
    <mergeCell ref="B36:D36"/>
    <mergeCell ref="B54:D54"/>
    <mergeCell ref="B56:D56"/>
    <mergeCell ref="B57:B59"/>
    <mergeCell ref="B50:D50"/>
    <mergeCell ref="B51:B53"/>
    <mergeCell ref="B74:D74"/>
    <mergeCell ref="A75:D75"/>
    <mergeCell ref="A76:D76"/>
    <mergeCell ref="B60:D60"/>
    <mergeCell ref="B61:B73"/>
  </mergeCells>
  <phoneticPr fontId="3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8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51" sqref="F51"/>
    </sheetView>
  </sheetViews>
  <sheetFormatPr defaultColWidth="9" defaultRowHeight="14.25" x14ac:dyDescent="0.15"/>
  <cols>
    <col min="1" max="1" width="5.625" customWidth="1"/>
    <col min="2" max="2" width="4.375" customWidth="1"/>
    <col min="3" max="3" width="2.875" customWidth="1"/>
    <col min="4" max="4" width="27.625" customWidth="1"/>
    <col min="5" max="6" width="5.625" customWidth="1"/>
    <col min="7" max="19" width="5.25" customWidth="1"/>
  </cols>
  <sheetData>
    <row r="1" spans="1:19" ht="42" customHeight="1" x14ac:dyDescent="0.15">
      <c r="A1" s="121" t="s">
        <v>136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ht="36" customHeight="1" x14ac:dyDescent="0.15">
      <c r="A3" s="118" t="str">
        <f>"本科学生人数 "&amp;TEXT(E85,0)&amp;"人"</f>
        <v>本科学生人数 444人</v>
      </c>
      <c r="B3" s="118"/>
      <c r="C3" s="118"/>
      <c r="D3" s="118"/>
      <c r="E3" s="2">
        <f t="shared" ref="E3" si="0">G3+H3+I3+J3+K3+L3+M3+N3+O3+P3+Q3+R3+S3</f>
        <v>440</v>
      </c>
      <c r="F3" s="2"/>
      <c r="G3" s="4">
        <v>59</v>
      </c>
      <c r="H3" s="2">
        <v>34</v>
      </c>
      <c r="I3" s="2">
        <v>40</v>
      </c>
      <c r="J3" s="2">
        <v>33</v>
      </c>
      <c r="K3" s="2">
        <v>50</v>
      </c>
      <c r="L3" s="2">
        <v>39</v>
      </c>
      <c r="M3" s="2">
        <v>53</v>
      </c>
      <c r="N3" s="2">
        <v>35</v>
      </c>
      <c r="O3" s="2">
        <v>34</v>
      </c>
      <c r="P3" s="2">
        <v>20</v>
      </c>
      <c r="Q3" s="2">
        <v>17</v>
      </c>
      <c r="R3" s="2">
        <v>16</v>
      </c>
      <c r="S3" s="2">
        <v>10</v>
      </c>
    </row>
    <row r="4" spans="1:19" ht="36" customHeight="1" x14ac:dyDescent="0.15">
      <c r="A4" s="118" t="str">
        <f>"拥有设备 "&amp;TEXT(F4,0)&amp;"套"</f>
        <v>拥有设备 203套</v>
      </c>
      <c r="B4" s="118"/>
      <c r="C4" s="118"/>
      <c r="D4" s="118"/>
      <c r="E4" s="5"/>
      <c r="F4" s="2">
        <f>G4+H4+I4+J4+K4+L4+M4+N4+O4+P4+Q4+R4+S4</f>
        <v>203</v>
      </c>
      <c r="G4" s="4">
        <v>30</v>
      </c>
      <c r="H4" s="2">
        <v>19</v>
      </c>
      <c r="I4" s="2">
        <v>18</v>
      </c>
      <c r="J4" s="2">
        <v>15</v>
      </c>
      <c r="K4" s="2">
        <v>21</v>
      </c>
      <c r="L4" s="2">
        <v>22</v>
      </c>
      <c r="M4" s="2">
        <v>23</v>
      </c>
      <c r="N4" s="2">
        <v>16</v>
      </c>
      <c r="O4" s="2">
        <v>15</v>
      </c>
      <c r="P4" s="2">
        <v>6</v>
      </c>
      <c r="Q4" s="2">
        <v>0</v>
      </c>
      <c r="R4" s="2">
        <v>11</v>
      </c>
      <c r="S4" s="2">
        <v>7</v>
      </c>
    </row>
    <row r="5" spans="1:19" ht="36" customHeight="1" x14ac:dyDescent="0.15">
      <c r="A5" s="118" t="str">
        <f>"发放设备 "&amp;TEXT(F5,0)&amp;"套"</f>
        <v>发放设备 104套</v>
      </c>
      <c r="B5" s="118"/>
      <c r="C5" s="118"/>
      <c r="D5" s="118"/>
      <c r="E5" s="5"/>
      <c r="F5" s="6">
        <v>104</v>
      </c>
      <c r="G5" s="7">
        <v>16</v>
      </c>
      <c r="H5" s="6">
        <v>10</v>
      </c>
      <c r="I5" s="6">
        <v>9</v>
      </c>
      <c r="J5" s="6">
        <v>8</v>
      </c>
      <c r="K5" s="6">
        <v>11</v>
      </c>
      <c r="L5" s="6">
        <v>11</v>
      </c>
      <c r="M5" s="6">
        <v>12</v>
      </c>
      <c r="N5" s="6">
        <v>8</v>
      </c>
      <c r="O5" s="6">
        <v>8</v>
      </c>
      <c r="P5" s="6">
        <v>3</v>
      </c>
      <c r="Q5" s="6">
        <v>0</v>
      </c>
      <c r="R5" s="6">
        <v>5</v>
      </c>
      <c r="S5" s="6">
        <v>3</v>
      </c>
    </row>
    <row r="6" spans="1:19" ht="22.5" customHeight="1" x14ac:dyDescent="0.15">
      <c r="A6" s="109" t="s">
        <v>19</v>
      </c>
      <c r="B6" s="109" t="s">
        <v>129</v>
      </c>
      <c r="C6" s="8">
        <f>IF(ISNUMBER(#REF!),#REF!+1,1)</f>
        <v>1</v>
      </c>
      <c r="D6" s="8" t="s">
        <v>20</v>
      </c>
      <c r="E6" s="8">
        <f t="shared" ref="E6:E67" si="1">G6+H6+I6+J6+K6+L6+M6+N6+O6+P6+Q6+R6+S6</f>
        <v>33</v>
      </c>
      <c r="F6" s="6">
        <v>7</v>
      </c>
      <c r="G6" s="9">
        <v>3</v>
      </c>
      <c r="H6" s="10">
        <v>3</v>
      </c>
      <c r="I6" s="75">
        <v>3</v>
      </c>
      <c r="J6" s="11">
        <v>3</v>
      </c>
      <c r="K6" s="10">
        <v>3</v>
      </c>
      <c r="L6" s="10">
        <v>3</v>
      </c>
      <c r="M6" s="10">
        <v>2</v>
      </c>
      <c r="N6" s="75">
        <v>3</v>
      </c>
      <c r="O6" s="10">
        <v>3</v>
      </c>
      <c r="P6" s="75">
        <v>3</v>
      </c>
      <c r="Q6" s="75">
        <v>4</v>
      </c>
      <c r="R6" s="75"/>
      <c r="S6" s="12"/>
    </row>
    <row r="7" spans="1:19" ht="23.25" customHeight="1" x14ac:dyDescent="0.15">
      <c r="A7" s="109"/>
      <c r="B7" s="109"/>
      <c r="C7" s="8">
        <f t="shared" ref="C7:C21" si="2">IF(ISNUMBER(C6),C6+1,1)</f>
        <v>2</v>
      </c>
      <c r="D7" s="8" t="s">
        <v>21</v>
      </c>
      <c r="E7" s="8">
        <f t="shared" si="1"/>
        <v>33</v>
      </c>
      <c r="F7" s="6">
        <v>7</v>
      </c>
      <c r="G7" s="9">
        <v>3</v>
      </c>
      <c r="H7" s="10">
        <v>3</v>
      </c>
      <c r="I7" s="75">
        <v>3</v>
      </c>
      <c r="J7" s="13">
        <v>3</v>
      </c>
      <c r="K7" s="10">
        <v>3</v>
      </c>
      <c r="L7" s="10">
        <v>3</v>
      </c>
      <c r="M7" s="10">
        <v>2</v>
      </c>
      <c r="N7" s="10">
        <v>3</v>
      </c>
      <c r="O7" s="10">
        <v>3</v>
      </c>
      <c r="P7" s="75">
        <v>3</v>
      </c>
      <c r="Q7" s="75">
        <v>4</v>
      </c>
      <c r="R7" s="75"/>
      <c r="S7" s="12"/>
    </row>
    <row r="8" spans="1:19" ht="24" customHeight="1" x14ac:dyDescent="0.15">
      <c r="A8" s="109"/>
      <c r="B8" s="109"/>
      <c r="C8" s="8">
        <f t="shared" si="2"/>
        <v>3</v>
      </c>
      <c r="D8" s="8" t="s">
        <v>22</v>
      </c>
      <c r="E8" s="8">
        <f t="shared" si="1"/>
        <v>33</v>
      </c>
      <c r="F8" s="6">
        <v>7</v>
      </c>
      <c r="G8" s="9">
        <v>3</v>
      </c>
      <c r="H8" s="10">
        <v>3</v>
      </c>
      <c r="I8" s="75">
        <v>3</v>
      </c>
      <c r="J8" s="10">
        <v>3</v>
      </c>
      <c r="K8" s="10">
        <v>3</v>
      </c>
      <c r="L8" s="10">
        <v>3</v>
      </c>
      <c r="M8" s="10">
        <v>2</v>
      </c>
      <c r="N8" s="10">
        <v>3</v>
      </c>
      <c r="O8" s="75">
        <v>3</v>
      </c>
      <c r="P8" s="75">
        <v>3</v>
      </c>
      <c r="Q8" s="75">
        <v>4</v>
      </c>
      <c r="R8" s="14"/>
      <c r="S8" s="12"/>
    </row>
    <row r="9" spans="1:19" ht="23.25" customHeight="1" x14ac:dyDescent="0.15">
      <c r="A9" s="109"/>
      <c r="B9" s="109" t="s">
        <v>23</v>
      </c>
      <c r="C9" s="8">
        <f t="shared" si="2"/>
        <v>4</v>
      </c>
      <c r="D9" s="8" t="s">
        <v>24</v>
      </c>
      <c r="E9" s="8">
        <f t="shared" si="1"/>
        <v>7</v>
      </c>
      <c r="F9" s="6">
        <v>2</v>
      </c>
      <c r="G9" s="15">
        <v>2</v>
      </c>
      <c r="H9" s="13"/>
      <c r="I9" s="75"/>
      <c r="J9" s="13"/>
      <c r="K9" s="13"/>
      <c r="L9" s="13">
        <v>1</v>
      </c>
      <c r="M9" s="13"/>
      <c r="N9" s="13">
        <v>1</v>
      </c>
      <c r="O9" s="10">
        <v>2</v>
      </c>
      <c r="P9" s="75">
        <v>1</v>
      </c>
      <c r="Q9" s="13"/>
      <c r="R9" s="13"/>
      <c r="S9" s="12"/>
    </row>
    <row r="10" spans="1:19" ht="21.75" customHeight="1" x14ac:dyDescent="0.15">
      <c r="A10" s="109"/>
      <c r="B10" s="109"/>
      <c r="C10" s="8">
        <f t="shared" si="2"/>
        <v>5</v>
      </c>
      <c r="D10" s="8" t="s">
        <v>25</v>
      </c>
      <c r="E10" s="8">
        <f t="shared" si="1"/>
        <v>7</v>
      </c>
      <c r="F10" s="6">
        <v>2</v>
      </c>
      <c r="G10" s="16">
        <v>1</v>
      </c>
      <c r="H10" s="13"/>
      <c r="I10" s="75"/>
      <c r="J10" s="11">
        <v>2</v>
      </c>
      <c r="K10" s="13"/>
      <c r="L10" s="11">
        <v>2</v>
      </c>
      <c r="M10" s="13"/>
      <c r="N10" s="13">
        <v>1</v>
      </c>
      <c r="O10" s="17">
        <v>1</v>
      </c>
      <c r="P10" s="13"/>
      <c r="Q10" s="13"/>
      <c r="R10" s="13"/>
      <c r="S10" s="12"/>
    </row>
    <row r="11" spans="1:19" ht="22.5" customHeight="1" x14ac:dyDescent="0.15">
      <c r="A11" s="109"/>
      <c r="B11" s="109"/>
      <c r="C11" s="8">
        <f t="shared" si="2"/>
        <v>6</v>
      </c>
      <c r="D11" s="8" t="s">
        <v>26</v>
      </c>
      <c r="E11" s="8">
        <f t="shared" si="1"/>
        <v>7</v>
      </c>
      <c r="F11" s="6">
        <v>2</v>
      </c>
      <c r="G11" s="18">
        <v>1</v>
      </c>
      <c r="H11" s="17"/>
      <c r="I11" s="17"/>
      <c r="J11" s="17">
        <v>1</v>
      </c>
      <c r="K11" s="19">
        <v>2</v>
      </c>
      <c r="L11" s="17">
        <v>1</v>
      </c>
      <c r="M11" s="19">
        <v>2</v>
      </c>
      <c r="N11" s="17"/>
      <c r="O11" s="17"/>
      <c r="P11" s="75"/>
      <c r="Q11" s="75"/>
      <c r="R11" s="75"/>
      <c r="S11" s="12"/>
    </row>
    <row r="12" spans="1:19" ht="24" customHeight="1" x14ac:dyDescent="0.15">
      <c r="A12" s="109"/>
      <c r="B12" s="109" t="s">
        <v>27</v>
      </c>
      <c r="C12" s="8">
        <f t="shared" si="2"/>
        <v>7</v>
      </c>
      <c r="D12" s="8" t="s">
        <v>28</v>
      </c>
      <c r="E12" s="8">
        <f t="shared" si="1"/>
        <v>4</v>
      </c>
      <c r="F12" s="6">
        <v>1</v>
      </c>
      <c r="G12" s="16"/>
      <c r="H12" s="13"/>
      <c r="I12" s="75"/>
      <c r="J12" s="11">
        <v>2</v>
      </c>
      <c r="K12" s="13"/>
      <c r="L12" s="13"/>
      <c r="M12" s="13">
        <v>2</v>
      </c>
      <c r="N12" s="13"/>
      <c r="O12" s="17"/>
      <c r="P12" s="13"/>
      <c r="Q12" s="13"/>
      <c r="R12" s="13"/>
      <c r="S12" s="12"/>
    </row>
    <row r="13" spans="1:19" ht="20.25" customHeight="1" x14ac:dyDescent="0.15">
      <c r="A13" s="109"/>
      <c r="B13" s="109"/>
      <c r="C13" s="8">
        <f t="shared" si="2"/>
        <v>8</v>
      </c>
      <c r="D13" s="8" t="s">
        <v>29</v>
      </c>
      <c r="E13" s="8">
        <f t="shared" si="1"/>
        <v>7</v>
      </c>
      <c r="F13" s="6">
        <v>2</v>
      </c>
      <c r="G13" s="16">
        <v>1</v>
      </c>
      <c r="H13" s="13"/>
      <c r="I13" s="10">
        <v>2</v>
      </c>
      <c r="J13" s="13"/>
      <c r="K13" s="11">
        <v>2</v>
      </c>
      <c r="L13" s="13"/>
      <c r="M13" s="13">
        <v>2</v>
      </c>
      <c r="N13" s="13"/>
      <c r="O13" s="13"/>
      <c r="P13" s="13"/>
      <c r="Q13" s="13"/>
      <c r="R13" s="13"/>
      <c r="S13" s="12"/>
    </row>
    <row r="14" spans="1:19" ht="21" customHeight="1" x14ac:dyDescent="0.15">
      <c r="A14" s="109"/>
      <c r="B14" s="109"/>
      <c r="C14" s="8">
        <f t="shared" si="2"/>
        <v>9</v>
      </c>
      <c r="D14" s="8" t="s">
        <v>30</v>
      </c>
      <c r="E14" s="8">
        <f t="shared" si="1"/>
        <v>7</v>
      </c>
      <c r="F14" s="6">
        <v>2</v>
      </c>
      <c r="G14" s="16">
        <v>1</v>
      </c>
      <c r="H14" s="13"/>
      <c r="I14" s="75"/>
      <c r="J14" s="13"/>
      <c r="K14" s="17">
        <v>2</v>
      </c>
      <c r="L14" s="11">
        <v>2</v>
      </c>
      <c r="M14" s="11">
        <v>2</v>
      </c>
      <c r="N14" s="13"/>
      <c r="O14" s="13"/>
      <c r="P14" s="17"/>
      <c r="Q14" s="17"/>
      <c r="R14" s="13"/>
      <c r="S14" s="12"/>
    </row>
    <row r="15" spans="1:19" ht="24" customHeight="1" x14ac:dyDescent="0.15">
      <c r="A15" s="109"/>
      <c r="B15" s="109" t="s">
        <v>130</v>
      </c>
      <c r="C15" s="8">
        <f t="shared" si="2"/>
        <v>10</v>
      </c>
      <c r="D15" s="8" t="s">
        <v>31</v>
      </c>
      <c r="E15" s="8">
        <f t="shared" si="1"/>
        <v>6</v>
      </c>
      <c r="F15" s="6">
        <v>2</v>
      </c>
      <c r="G15" s="20"/>
      <c r="H15" s="75"/>
      <c r="I15" s="75"/>
      <c r="J15" s="75"/>
      <c r="K15" s="10">
        <v>2</v>
      </c>
      <c r="L15" s="75"/>
      <c r="M15" s="17">
        <v>2</v>
      </c>
      <c r="N15" s="10">
        <v>2</v>
      </c>
      <c r="O15" s="17"/>
      <c r="P15" s="75"/>
      <c r="Q15" s="75"/>
      <c r="R15" s="75"/>
      <c r="S15" s="12"/>
    </row>
    <row r="16" spans="1:19" ht="21" customHeight="1" x14ac:dyDescent="0.15">
      <c r="A16" s="109"/>
      <c r="B16" s="109"/>
      <c r="C16" s="8">
        <f t="shared" si="2"/>
        <v>11</v>
      </c>
      <c r="D16" s="8" t="s">
        <v>32</v>
      </c>
      <c r="E16" s="8">
        <f t="shared" si="1"/>
        <v>6</v>
      </c>
      <c r="F16" s="6">
        <v>2</v>
      </c>
      <c r="G16" s="9">
        <v>2</v>
      </c>
      <c r="H16" s="75"/>
      <c r="I16" s="75"/>
      <c r="J16" s="75"/>
      <c r="K16" s="75"/>
      <c r="L16" s="17"/>
      <c r="M16" s="19">
        <v>2</v>
      </c>
      <c r="N16" s="17">
        <v>2</v>
      </c>
      <c r="O16" s="17"/>
      <c r="P16" s="75"/>
      <c r="Q16" s="75"/>
      <c r="R16" s="75"/>
      <c r="S16" s="12"/>
    </row>
    <row r="17" spans="1:19" ht="25.5" customHeight="1" x14ac:dyDescent="0.15">
      <c r="A17" s="109"/>
      <c r="B17" s="8" t="s">
        <v>33</v>
      </c>
      <c r="C17" s="8">
        <f t="shared" si="2"/>
        <v>12</v>
      </c>
      <c r="D17" s="8" t="s">
        <v>34</v>
      </c>
      <c r="E17" s="8">
        <f t="shared" si="1"/>
        <v>6</v>
      </c>
      <c r="F17" s="6">
        <v>2</v>
      </c>
      <c r="G17" s="16"/>
      <c r="H17" s="11">
        <v>2</v>
      </c>
      <c r="I17" s="13"/>
      <c r="J17" s="11">
        <v>2</v>
      </c>
      <c r="K17" s="13">
        <v>2</v>
      </c>
      <c r="L17" s="13"/>
      <c r="M17" s="17"/>
      <c r="N17" s="13"/>
      <c r="O17" s="13"/>
      <c r="P17" s="13"/>
      <c r="Q17" s="13"/>
      <c r="R17" s="13"/>
      <c r="S17" s="12"/>
    </row>
    <row r="18" spans="1:19" ht="22.5" customHeight="1" x14ac:dyDescent="0.15">
      <c r="A18" s="109"/>
      <c r="B18" s="109" t="s">
        <v>35</v>
      </c>
      <c r="C18" s="8">
        <f t="shared" si="2"/>
        <v>13</v>
      </c>
      <c r="D18" s="8" t="s">
        <v>36</v>
      </c>
      <c r="E18" s="8">
        <f t="shared" si="1"/>
        <v>4</v>
      </c>
      <c r="F18" s="6">
        <v>1</v>
      </c>
      <c r="G18" s="18">
        <v>2</v>
      </c>
      <c r="H18" s="17"/>
      <c r="I18" s="19">
        <v>2</v>
      </c>
      <c r="J18" s="17"/>
      <c r="K18" s="17"/>
      <c r="L18" s="17"/>
      <c r="M18" s="17"/>
      <c r="N18" s="17"/>
      <c r="O18" s="17"/>
      <c r="P18" s="75"/>
      <c r="Q18" s="75"/>
      <c r="R18" s="75"/>
      <c r="S18" s="12"/>
    </row>
    <row r="19" spans="1:19" ht="24" customHeight="1" x14ac:dyDescent="0.15">
      <c r="A19" s="109"/>
      <c r="B19" s="109"/>
      <c r="C19" s="8">
        <f t="shared" si="2"/>
        <v>14</v>
      </c>
      <c r="D19" s="8" t="s">
        <v>37</v>
      </c>
      <c r="E19" s="8">
        <f t="shared" si="1"/>
        <v>4</v>
      </c>
      <c r="F19" s="6">
        <v>1</v>
      </c>
      <c r="G19" s="18">
        <v>2</v>
      </c>
      <c r="H19" s="17"/>
      <c r="I19" s="17"/>
      <c r="J19" s="75"/>
      <c r="K19" s="17"/>
      <c r="L19" s="17"/>
      <c r="M19" s="17"/>
      <c r="N19" s="17"/>
      <c r="O19" s="19">
        <v>2</v>
      </c>
      <c r="P19" s="75"/>
      <c r="Q19" s="75"/>
      <c r="R19" s="75"/>
      <c r="S19" s="12"/>
    </row>
    <row r="20" spans="1:19" ht="26.25" customHeight="1" x14ac:dyDescent="0.15">
      <c r="A20" s="109"/>
      <c r="B20" s="109"/>
      <c r="C20" s="8">
        <f t="shared" si="2"/>
        <v>15</v>
      </c>
      <c r="D20" s="8" t="s">
        <v>38</v>
      </c>
      <c r="E20" s="8">
        <f t="shared" si="1"/>
        <v>5</v>
      </c>
      <c r="F20" s="6">
        <v>1</v>
      </c>
      <c r="G20" s="21">
        <v>2</v>
      </c>
      <c r="H20" s="17"/>
      <c r="I20" s="75"/>
      <c r="J20" s="17"/>
      <c r="K20" s="17">
        <v>2</v>
      </c>
      <c r="L20" s="17"/>
      <c r="M20" s="17">
        <v>1</v>
      </c>
      <c r="N20" s="17"/>
      <c r="O20" s="17"/>
      <c r="P20" s="75"/>
      <c r="Q20" s="75"/>
      <c r="R20" s="75"/>
      <c r="S20" s="12"/>
    </row>
    <row r="21" spans="1:19" ht="24.75" customHeight="1" x14ac:dyDescent="0.15">
      <c r="A21" s="109"/>
      <c r="B21" s="109"/>
      <c r="C21" s="8">
        <f t="shared" si="2"/>
        <v>16</v>
      </c>
      <c r="D21" s="8" t="s">
        <v>39</v>
      </c>
      <c r="E21" s="8">
        <f t="shared" si="1"/>
        <v>4</v>
      </c>
      <c r="F21" s="6">
        <v>1</v>
      </c>
      <c r="G21" s="18"/>
      <c r="H21" s="17"/>
      <c r="I21" s="19">
        <v>2</v>
      </c>
      <c r="J21" s="22"/>
      <c r="K21" s="17"/>
      <c r="L21" s="17"/>
      <c r="M21" s="17">
        <v>2</v>
      </c>
      <c r="N21" s="17"/>
      <c r="O21" s="75"/>
      <c r="P21" s="75"/>
      <c r="Q21" s="75"/>
      <c r="R21" s="75"/>
      <c r="S21" s="12"/>
    </row>
    <row r="22" spans="1:19" ht="24.75" customHeight="1" x14ac:dyDescent="0.15">
      <c r="A22" s="109"/>
      <c r="B22" s="114" t="s">
        <v>40</v>
      </c>
      <c r="C22" s="114">
        <f>IF(ISNUMBER(C21),C21+1,1)</f>
        <v>17</v>
      </c>
      <c r="D22" s="129" t="s">
        <v>41</v>
      </c>
      <c r="E22" s="23">
        <f t="shared" si="1"/>
        <v>3</v>
      </c>
      <c r="F22" s="6">
        <v>1</v>
      </c>
      <c r="G22" s="18"/>
      <c r="H22" s="17"/>
      <c r="I22" s="17"/>
      <c r="J22" s="22"/>
      <c r="K22" s="17"/>
      <c r="L22" s="17"/>
      <c r="M22" s="17"/>
      <c r="N22" s="17"/>
      <c r="O22" s="75"/>
      <c r="P22" s="75"/>
      <c r="Q22" s="75"/>
      <c r="R22" s="24">
        <v>3</v>
      </c>
      <c r="S22" s="12"/>
    </row>
    <row r="23" spans="1:19" ht="24.75" customHeight="1" x14ac:dyDescent="0.15">
      <c r="A23" s="109"/>
      <c r="B23" s="115"/>
      <c r="C23" s="115"/>
      <c r="D23" s="130"/>
      <c r="E23" s="23">
        <f t="shared" si="1"/>
        <v>3</v>
      </c>
      <c r="F23" s="6">
        <v>1</v>
      </c>
      <c r="G23" s="18"/>
      <c r="H23" s="17"/>
      <c r="I23" s="17"/>
      <c r="J23" s="22"/>
      <c r="K23" s="17"/>
      <c r="L23" s="17"/>
      <c r="M23" s="17"/>
      <c r="N23" s="17"/>
      <c r="O23" s="75"/>
      <c r="P23" s="75"/>
      <c r="Q23" s="75"/>
      <c r="R23" s="24">
        <v>3</v>
      </c>
      <c r="S23" s="12"/>
    </row>
    <row r="24" spans="1:19" s="28" customFormat="1" ht="25.5" customHeight="1" x14ac:dyDescent="0.15">
      <c r="A24" s="109"/>
      <c r="B24" s="115"/>
      <c r="C24" s="119"/>
      <c r="D24" s="131"/>
      <c r="E24" s="23">
        <f t="shared" si="1"/>
        <v>4</v>
      </c>
      <c r="F24" s="6">
        <v>1</v>
      </c>
      <c r="G24" s="25"/>
      <c r="H24" s="26"/>
      <c r="I24" s="26"/>
      <c r="J24" s="26"/>
      <c r="K24" s="26"/>
      <c r="L24" s="26"/>
      <c r="M24" s="26"/>
      <c r="N24" s="26"/>
      <c r="O24" s="26"/>
      <c r="P24" s="23"/>
      <c r="Q24" s="23"/>
      <c r="R24" s="24">
        <v>4</v>
      </c>
      <c r="S24" s="27"/>
    </row>
    <row r="25" spans="1:19" s="28" customFormat="1" ht="25.5" customHeight="1" x14ac:dyDescent="0.15">
      <c r="A25" s="109"/>
      <c r="B25" s="115"/>
      <c r="C25" s="114">
        <f>IF(ISNUMBER(C22),C22+1,1)</f>
        <v>18</v>
      </c>
      <c r="D25" s="129" t="s">
        <v>42</v>
      </c>
      <c r="E25" s="26">
        <f t="shared" si="1"/>
        <v>3</v>
      </c>
      <c r="F25" s="6">
        <v>1</v>
      </c>
      <c r="G25" s="25"/>
      <c r="H25" s="26"/>
      <c r="I25" s="26"/>
      <c r="J25" s="26"/>
      <c r="K25" s="26"/>
      <c r="L25" s="26"/>
      <c r="M25" s="26"/>
      <c r="N25" s="26"/>
      <c r="O25" s="26"/>
      <c r="P25" s="23"/>
      <c r="Q25" s="23"/>
      <c r="R25" s="23"/>
      <c r="S25" s="29">
        <v>3</v>
      </c>
    </row>
    <row r="26" spans="1:19" s="28" customFormat="1" ht="25.5" customHeight="1" x14ac:dyDescent="0.15">
      <c r="A26" s="109"/>
      <c r="B26" s="115"/>
      <c r="C26" s="115"/>
      <c r="D26" s="130"/>
      <c r="E26" s="26">
        <f t="shared" si="1"/>
        <v>3</v>
      </c>
      <c r="F26" s="6">
        <v>1</v>
      </c>
      <c r="G26" s="25"/>
      <c r="H26" s="26"/>
      <c r="I26" s="26"/>
      <c r="J26" s="26"/>
      <c r="K26" s="26"/>
      <c r="L26" s="26"/>
      <c r="M26" s="26"/>
      <c r="N26" s="26"/>
      <c r="O26" s="26"/>
      <c r="P26" s="23"/>
      <c r="Q26" s="23"/>
      <c r="R26" s="23"/>
      <c r="S26" s="29">
        <v>3</v>
      </c>
    </row>
    <row r="27" spans="1:19" s="30" customFormat="1" ht="24" customHeight="1" x14ac:dyDescent="0.15">
      <c r="A27" s="109"/>
      <c r="B27" s="119"/>
      <c r="C27" s="119"/>
      <c r="D27" s="131"/>
      <c r="E27" s="26">
        <f t="shared" si="1"/>
        <v>3</v>
      </c>
      <c r="F27" s="6">
        <v>1</v>
      </c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9">
        <v>3</v>
      </c>
    </row>
    <row r="28" spans="1:19" s="33" customFormat="1" ht="24.95" customHeight="1" x14ac:dyDescent="0.15">
      <c r="A28" s="125" t="s">
        <v>43</v>
      </c>
      <c r="B28" s="125"/>
      <c r="C28" s="125"/>
      <c r="D28" s="125"/>
      <c r="E28" s="31">
        <f t="shared" si="1"/>
        <v>192</v>
      </c>
      <c r="F28" s="31"/>
      <c r="G28" s="32">
        <v>23</v>
      </c>
      <c r="H28" s="74">
        <v>11</v>
      </c>
      <c r="I28" s="74">
        <v>15</v>
      </c>
      <c r="J28" s="74">
        <v>16</v>
      </c>
      <c r="K28" s="74">
        <v>21</v>
      </c>
      <c r="L28" s="74">
        <v>15</v>
      </c>
      <c r="M28" s="74">
        <v>21</v>
      </c>
      <c r="N28" s="74">
        <v>15</v>
      </c>
      <c r="O28" s="74">
        <v>14</v>
      </c>
      <c r="P28" s="74">
        <v>10</v>
      </c>
      <c r="Q28" s="74">
        <v>12</v>
      </c>
      <c r="R28" s="74">
        <v>10</v>
      </c>
      <c r="S28" s="74">
        <v>9</v>
      </c>
    </row>
    <row r="29" spans="1:19" s="35" customFormat="1" ht="22.5" customHeight="1" x14ac:dyDescent="0.15">
      <c r="A29" s="109" t="s">
        <v>44</v>
      </c>
      <c r="B29" s="109" t="s">
        <v>45</v>
      </c>
      <c r="C29" s="8">
        <f>IF(ISNUMBER(C28),C28+1,1)</f>
        <v>1</v>
      </c>
      <c r="D29" s="8" t="s">
        <v>46</v>
      </c>
      <c r="E29" s="8">
        <f t="shared" si="1"/>
        <v>6</v>
      </c>
      <c r="F29" s="6">
        <v>1</v>
      </c>
      <c r="G29" s="20">
        <v>2</v>
      </c>
      <c r="H29" s="10">
        <v>2</v>
      </c>
      <c r="I29" s="75"/>
      <c r="J29" s="75"/>
      <c r="K29" s="17">
        <v>1</v>
      </c>
      <c r="L29" s="75">
        <v>1</v>
      </c>
      <c r="M29" s="75"/>
      <c r="N29" s="75"/>
      <c r="O29" s="75"/>
      <c r="P29" s="75"/>
      <c r="Q29" s="75"/>
      <c r="R29" s="75"/>
      <c r="S29" s="34"/>
    </row>
    <row r="30" spans="1:19" s="35" customFormat="1" ht="21" customHeight="1" x14ac:dyDescent="0.15">
      <c r="A30" s="109"/>
      <c r="B30" s="109"/>
      <c r="C30" s="8">
        <f>IF(ISNUMBER(C29),C29+1,1)</f>
        <v>2</v>
      </c>
      <c r="D30" s="8" t="s">
        <v>47</v>
      </c>
      <c r="E30" s="8">
        <f t="shared" si="1"/>
        <v>4</v>
      </c>
      <c r="F30" s="6">
        <v>1</v>
      </c>
      <c r="G30" s="20"/>
      <c r="H30" s="10">
        <v>3</v>
      </c>
      <c r="I30" s="75"/>
      <c r="J30" s="17"/>
      <c r="K30" s="75">
        <v>1</v>
      </c>
      <c r="L30" s="75"/>
      <c r="M30" s="75"/>
      <c r="N30" s="75"/>
      <c r="O30" s="75"/>
      <c r="P30" s="75"/>
      <c r="Q30" s="75"/>
      <c r="R30" s="75"/>
      <c r="S30" s="34"/>
    </row>
    <row r="31" spans="1:19" s="38" customFormat="1" ht="21" customHeight="1" x14ac:dyDescent="0.15">
      <c r="A31" s="109"/>
      <c r="B31" s="124" t="s">
        <v>48</v>
      </c>
      <c r="C31" s="124"/>
      <c r="D31" s="124"/>
      <c r="E31" s="36">
        <f t="shared" si="1"/>
        <v>10</v>
      </c>
      <c r="F31" s="36"/>
      <c r="G31" s="37">
        <v>2</v>
      </c>
      <c r="H31" s="76">
        <v>5</v>
      </c>
      <c r="I31" s="76">
        <v>0</v>
      </c>
      <c r="J31" s="76">
        <v>0</v>
      </c>
      <c r="K31" s="76">
        <v>2</v>
      </c>
      <c r="L31" s="76">
        <v>1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1:19" s="35" customFormat="1" ht="23.25" customHeight="1" x14ac:dyDescent="0.15">
      <c r="A32" s="109"/>
      <c r="B32" s="8" t="s">
        <v>49</v>
      </c>
      <c r="C32" s="8">
        <f>IF(ISNUMBER(C30),C30+1,1)</f>
        <v>3</v>
      </c>
      <c r="D32" s="8" t="s">
        <v>50</v>
      </c>
      <c r="E32" s="8">
        <f t="shared" si="1"/>
        <v>5</v>
      </c>
      <c r="F32" s="6">
        <v>1</v>
      </c>
      <c r="G32" s="20">
        <v>1</v>
      </c>
      <c r="H32" s="75">
        <v>2</v>
      </c>
      <c r="I32" s="75"/>
      <c r="J32" s="17"/>
      <c r="K32" s="17"/>
      <c r="L32" s="17"/>
      <c r="M32" s="17"/>
      <c r="N32" s="19">
        <v>2</v>
      </c>
      <c r="O32" s="17"/>
      <c r="P32" s="75"/>
      <c r="Q32" s="75"/>
      <c r="R32" s="75"/>
      <c r="S32" s="34"/>
    </row>
    <row r="33" spans="1:19" s="39" customFormat="1" ht="15.75" customHeight="1" x14ac:dyDescent="0.15">
      <c r="A33" s="109"/>
      <c r="B33" s="124" t="s">
        <v>51</v>
      </c>
      <c r="C33" s="124"/>
      <c r="D33" s="124"/>
      <c r="E33" s="36">
        <f t="shared" si="1"/>
        <v>5</v>
      </c>
      <c r="F33" s="36"/>
      <c r="G33" s="37">
        <v>1</v>
      </c>
      <c r="H33" s="76">
        <v>2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2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1:19" s="41" customFormat="1" ht="21" customHeight="1" x14ac:dyDescent="0.15">
      <c r="A34" s="109"/>
      <c r="B34" s="109" t="s">
        <v>52</v>
      </c>
      <c r="C34" s="8">
        <f>IF(ISNUMBER(B33),B33+1,1)</f>
        <v>1</v>
      </c>
      <c r="D34" s="8" t="s">
        <v>53</v>
      </c>
      <c r="E34" s="8">
        <f t="shared" si="1"/>
        <v>11</v>
      </c>
      <c r="F34" s="6">
        <v>2</v>
      </c>
      <c r="G34" s="20"/>
      <c r="H34" s="10">
        <v>3</v>
      </c>
      <c r="I34" s="19">
        <v>3</v>
      </c>
      <c r="J34" s="75"/>
      <c r="K34" s="75"/>
      <c r="L34" s="75">
        <v>2</v>
      </c>
      <c r="M34" s="75">
        <v>2</v>
      </c>
      <c r="N34" s="75"/>
      <c r="O34" s="75">
        <v>1</v>
      </c>
      <c r="P34" s="75"/>
      <c r="Q34" s="75"/>
      <c r="R34" s="75"/>
      <c r="S34" s="40"/>
    </row>
    <row r="35" spans="1:19" s="41" customFormat="1" ht="21" customHeight="1" x14ac:dyDescent="0.15">
      <c r="A35" s="109"/>
      <c r="B35" s="109"/>
      <c r="C35" s="8">
        <f>IF(ISNUMBER(C34),C34+1,1)</f>
        <v>2</v>
      </c>
      <c r="D35" s="8" t="s">
        <v>54</v>
      </c>
      <c r="E35" s="8">
        <f t="shared" si="1"/>
        <v>11</v>
      </c>
      <c r="F35" s="6">
        <v>2</v>
      </c>
      <c r="G35" s="9">
        <v>2</v>
      </c>
      <c r="H35" s="75">
        <v>2</v>
      </c>
      <c r="I35" s="17">
        <v>2</v>
      </c>
      <c r="J35" s="75"/>
      <c r="K35" s="75"/>
      <c r="L35" s="10">
        <v>2</v>
      </c>
      <c r="M35" s="75">
        <v>2</v>
      </c>
      <c r="N35" s="75"/>
      <c r="O35" s="75">
        <v>1</v>
      </c>
      <c r="P35" s="75"/>
      <c r="Q35" s="75"/>
      <c r="R35" s="75"/>
      <c r="S35" s="40"/>
    </row>
    <row r="36" spans="1:19" s="43" customFormat="1" ht="21" customHeight="1" x14ac:dyDescent="0.15">
      <c r="A36" s="109"/>
      <c r="B36" s="128" t="s">
        <v>55</v>
      </c>
      <c r="C36" s="128"/>
      <c r="D36" s="128"/>
      <c r="E36" s="36">
        <f t="shared" si="1"/>
        <v>22</v>
      </c>
      <c r="F36" s="36"/>
      <c r="G36" s="42">
        <v>2</v>
      </c>
      <c r="H36" s="77">
        <v>5</v>
      </c>
      <c r="I36" s="77">
        <v>5</v>
      </c>
      <c r="J36" s="77">
        <v>0</v>
      </c>
      <c r="K36" s="77">
        <v>0</v>
      </c>
      <c r="L36" s="77">
        <v>4</v>
      </c>
      <c r="M36" s="77">
        <v>4</v>
      </c>
      <c r="N36" s="77">
        <v>0</v>
      </c>
      <c r="O36" s="77">
        <v>2</v>
      </c>
      <c r="P36" s="77">
        <v>0</v>
      </c>
      <c r="Q36" s="77">
        <v>0</v>
      </c>
      <c r="R36" s="77">
        <v>0</v>
      </c>
      <c r="S36" s="77">
        <v>0</v>
      </c>
    </row>
    <row r="37" spans="1:19" s="33" customFormat="1" ht="24.95" customHeight="1" x14ac:dyDescent="0.15">
      <c r="A37" s="125" t="s">
        <v>56</v>
      </c>
      <c r="B37" s="125"/>
      <c r="C37" s="125"/>
      <c r="D37" s="125"/>
      <c r="E37" s="31">
        <f t="shared" si="1"/>
        <v>37</v>
      </c>
      <c r="F37" s="31"/>
      <c r="G37" s="32">
        <v>5</v>
      </c>
      <c r="H37" s="74">
        <v>12</v>
      </c>
      <c r="I37" s="74">
        <v>5</v>
      </c>
      <c r="J37" s="74">
        <v>0</v>
      </c>
      <c r="K37" s="74">
        <v>2</v>
      </c>
      <c r="L37" s="74">
        <v>5</v>
      </c>
      <c r="M37" s="74">
        <v>4</v>
      </c>
      <c r="N37" s="74">
        <v>2</v>
      </c>
      <c r="O37" s="74">
        <v>2</v>
      </c>
      <c r="P37" s="74">
        <v>0</v>
      </c>
      <c r="Q37" s="74">
        <v>0</v>
      </c>
      <c r="R37" s="74">
        <v>0</v>
      </c>
      <c r="S37" s="74">
        <v>0</v>
      </c>
    </row>
    <row r="38" spans="1:19" s="49" customFormat="1" ht="23.25" customHeight="1" x14ac:dyDescent="0.15">
      <c r="A38" s="109" t="s">
        <v>57</v>
      </c>
      <c r="B38" s="109" t="s">
        <v>58</v>
      </c>
      <c r="C38" s="8">
        <f>IF(ISNUMBER(#REF!),#REF!+1,1)</f>
        <v>1</v>
      </c>
      <c r="D38" s="44" t="s">
        <v>59</v>
      </c>
      <c r="E38" s="45">
        <f t="shared" si="1"/>
        <v>4</v>
      </c>
      <c r="F38" s="6">
        <v>1</v>
      </c>
      <c r="G38" s="46"/>
      <c r="H38" s="45"/>
      <c r="I38" s="45"/>
      <c r="J38" s="45"/>
      <c r="K38" s="45">
        <v>2</v>
      </c>
      <c r="L38" s="45"/>
      <c r="M38" s="45"/>
      <c r="N38" s="45"/>
      <c r="O38" s="47">
        <v>2</v>
      </c>
      <c r="P38" s="45"/>
      <c r="Q38" s="45"/>
      <c r="R38" s="45"/>
      <c r="S38" s="48"/>
    </row>
    <row r="39" spans="1:19" s="51" customFormat="1" ht="23.25" customHeight="1" x14ac:dyDescent="0.15">
      <c r="A39" s="109"/>
      <c r="B39" s="109"/>
      <c r="C39" s="8">
        <f>IF(ISNUMBER(C38),C38+1,1)</f>
        <v>2</v>
      </c>
      <c r="D39" s="8" t="s">
        <v>60</v>
      </c>
      <c r="E39" s="17">
        <f t="shared" si="1"/>
        <v>5</v>
      </c>
      <c r="F39" s="6">
        <v>1</v>
      </c>
      <c r="G39" s="18">
        <v>1</v>
      </c>
      <c r="H39" s="17">
        <v>1</v>
      </c>
      <c r="I39" s="17"/>
      <c r="J39" s="17"/>
      <c r="K39" s="17">
        <v>1</v>
      </c>
      <c r="L39" s="17"/>
      <c r="M39" s="17"/>
      <c r="N39" s="17"/>
      <c r="O39" s="19">
        <v>2</v>
      </c>
      <c r="P39" s="17"/>
      <c r="Q39" s="17"/>
      <c r="R39" s="17"/>
      <c r="S39" s="50"/>
    </row>
    <row r="40" spans="1:19" s="33" customFormat="1" ht="24.95" customHeight="1" x14ac:dyDescent="0.15">
      <c r="A40" s="126" t="s">
        <v>61</v>
      </c>
      <c r="B40" s="126"/>
      <c r="C40" s="126"/>
      <c r="D40" s="126"/>
      <c r="E40" s="52">
        <f t="shared" si="1"/>
        <v>9</v>
      </c>
      <c r="F40" s="52"/>
      <c r="G40" s="53">
        <v>1</v>
      </c>
      <c r="H40" s="78">
        <v>1</v>
      </c>
      <c r="I40" s="78">
        <v>0</v>
      </c>
      <c r="J40" s="78">
        <v>0</v>
      </c>
      <c r="K40" s="78">
        <v>3</v>
      </c>
      <c r="L40" s="78">
        <v>0</v>
      </c>
      <c r="M40" s="78">
        <v>0</v>
      </c>
      <c r="N40" s="78">
        <v>0</v>
      </c>
      <c r="O40" s="78">
        <v>4</v>
      </c>
      <c r="P40" s="78">
        <v>0</v>
      </c>
      <c r="Q40" s="78">
        <v>0</v>
      </c>
      <c r="R40" s="78">
        <v>0</v>
      </c>
      <c r="S40" s="78">
        <v>0</v>
      </c>
    </row>
    <row r="41" spans="1:19" s="35" customFormat="1" ht="22.5" customHeight="1" x14ac:dyDescent="0.15">
      <c r="A41" s="109" t="s">
        <v>62</v>
      </c>
      <c r="B41" s="8" t="s">
        <v>63</v>
      </c>
      <c r="C41" s="8">
        <f>IF(ISNUMBER(C37),C37+1,1)</f>
        <v>1</v>
      </c>
      <c r="D41" s="13" t="s">
        <v>64</v>
      </c>
      <c r="E41" s="8">
        <f t="shared" si="1"/>
        <v>8</v>
      </c>
      <c r="F41" s="6">
        <v>2</v>
      </c>
      <c r="G41" s="21">
        <v>2</v>
      </c>
      <c r="H41" s="17"/>
      <c r="I41" s="17">
        <v>2</v>
      </c>
      <c r="J41" s="17">
        <v>1</v>
      </c>
      <c r="K41" s="19">
        <v>2</v>
      </c>
      <c r="L41" s="17"/>
      <c r="M41" s="17"/>
      <c r="N41" s="17"/>
      <c r="O41" s="17">
        <v>1</v>
      </c>
      <c r="P41" s="17"/>
      <c r="Q41" s="17"/>
      <c r="R41" s="17"/>
      <c r="S41" s="34"/>
    </row>
    <row r="42" spans="1:19" s="39" customFormat="1" ht="14.25" customHeight="1" x14ac:dyDescent="0.15">
      <c r="A42" s="109"/>
      <c r="B42" s="124" t="s">
        <v>65</v>
      </c>
      <c r="C42" s="124"/>
      <c r="D42" s="124"/>
      <c r="E42" s="54">
        <f t="shared" si="1"/>
        <v>8</v>
      </c>
      <c r="F42" s="54"/>
      <c r="G42" s="55">
        <v>2</v>
      </c>
      <c r="H42" s="79">
        <v>0</v>
      </c>
      <c r="I42" s="79">
        <v>2</v>
      </c>
      <c r="J42" s="79">
        <v>1</v>
      </c>
      <c r="K42" s="79">
        <v>2</v>
      </c>
      <c r="L42" s="79">
        <v>0</v>
      </c>
      <c r="M42" s="79">
        <v>0</v>
      </c>
      <c r="N42" s="79">
        <v>0</v>
      </c>
      <c r="O42" s="79">
        <v>1</v>
      </c>
      <c r="P42" s="79">
        <v>0</v>
      </c>
      <c r="Q42" s="79">
        <v>0</v>
      </c>
      <c r="R42" s="79">
        <v>0</v>
      </c>
      <c r="S42" s="79">
        <v>0</v>
      </c>
    </row>
    <row r="43" spans="1:19" s="35" customFormat="1" ht="22.5" customHeight="1" x14ac:dyDescent="0.15">
      <c r="A43" s="109"/>
      <c r="B43" s="109" t="s">
        <v>66</v>
      </c>
      <c r="C43" s="8">
        <f>IF(ISNUMBER(C40),C40+1,1)</f>
        <v>1</v>
      </c>
      <c r="D43" s="13" t="s">
        <v>67</v>
      </c>
      <c r="E43" s="13">
        <f t="shared" si="1"/>
        <v>11</v>
      </c>
      <c r="F43" s="6">
        <v>2</v>
      </c>
      <c r="G43" s="21">
        <v>2</v>
      </c>
      <c r="H43" s="17">
        <v>1</v>
      </c>
      <c r="I43" s="19">
        <v>3</v>
      </c>
      <c r="J43" s="17"/>
      <c r="K43" s="17"/>
      <c r="L43" s="17">
        <v>1</v>
      </c>
      <c r="M43" s="17">
        <v>2</v>
      </c>
      <c r="N43" s="17"/>
      <c r="O43" s="17">
        <v>2</v>
      </c>
      <c r="P43" s="17"/>
      <c r="Q43" s="17"/>
      <c r="R43" s="17"/>
      <c r="S43" s="34"/>
    </row>
    <row r="44" spans="1:19" s="35" customFormat="1" ht="26.25" customHeight="1" x14ac:dyDescent="0.15">
      <c r="A44" s="109"/>
      <c r="B44" s="109"/>
      <c r="C44" s="8">
        <f>IF(ISNUMBER(C43),C43+1,1)</f>
        <v>2</v>
      </c>
      <c r="D44" s="13" t="s">
        <v>68</v>
      </c>
      <c r="E44" s="13">
        <f t="shared" si="1"/>
        <v>10</v>
      </c>
      <c r="F44" s="6">
        <v>2</v>
      </c>
      <c r="G44" s="18">
        <v>1</v>
      </c>
      <c r="H44" s="17">
        <v>1</v>
      </c>
      <c r="I44" s="17">
        <v>1</v>
      </c>
      <c r="J44" s="17"/>
      <c r="K44" s="19">
        <v>3</v>
      </c>
      <c r="L44" s="17">
        <v>1</v>
      </c>
      <c r="M44" s="17"/>
      <c r="N44" s="19">
        <v>2</v>
      </c>
      <c r="O44" s="17">
        <v>1</v>
      </c>
      <c r="P44" s="17"/>
      <c r="Q44" s="17"/>
      <c r="R44" s="17"/>
      <c r="S44" s="34"/>
    </row>
    <row r="45" spans="1:19" s="39" customFormat="1" ht="14.25" customHeight="1" x14ac:dyDescent="0.15">
      <c r="A45" s="109"/>
      <c r="B45" s="124" t="s">
        <v>69</v>
      </c>
      <c r="C45" s="124"/>
      <c r="D45" s="124"/>
      <c r="E45" s="54">
        <f t="shared" si="1"/>
        <v>21</v>
      </c>
      <c r="F45" s="54"/>
      <c r="G45" s="55">
        <v>3</v>
      </c>
      <c r="H45" s="79">
        <v>2</v>
      </c>
      <c r="I45" s="79">
        <v>4</v>
      </c>
      <c r="J45" s="79">
        <v>0</v>
      </c>
      <c r="K45" s="79">
        <v>3</v>
      </c>
      <c r="L45" s="79">
        <v>2</v>
      </c>
      <c r="M45" s="79">
        <v>2</v>
      </c>
      <c r="N45" s="79">
        <v>2</v>
      </c>
      <c r="O45" s="79">
        <v>3</v>
      </c>
      <c r="P45" s="79">
        <v>0</v>
      </c>
      <c r="Q45" s="79">
        <v>0</v>
      </c>
      <c r="R45" s="79">
        <v>0</v>
      </c>
      <c r="S45" s="79">
        <v>0</v>
      </c>
    </row>
    <row r="46" spans="1:19" ht="23.25" customHeight="1" x14ac:dyDescent="0.15">
      <c r="A46" s="109"/>
      <c r="B46" s="109" t="s">
        <v>70</v>
      </c>
      <c r="C46" s="8">
        <f>IF(ISNUMBER(B45),B45+1,1)</f>
        <v>1</v>
      </c>
      <c r="D46" s="8" t="s">
        <v>71</v>
      </c>
      <c r="E46" s="8">
        <f t="shared" si="1"/>
        <v>5</v>
      </c>
      <c r="F46" s="6">
        <v>1</v>
      </c>
      <c r="G46" s="21">
        <v>2</v>
      </c>
      <c r="H46" s="17"/>
      <c r="I46" s="17"/>
      <c r="J46" s="17"/>
      <c r="K46" s="17">
        <v>1</v>
      </c>
      <c r="L46" s="17"/>
      <c r="M46" s="17">
        <v>2</v>
      </c>
      <c r="N46" s="17"/>
      <c r="O46" s="17"/>
      <c r="P46" s="17"/>
      <c r="Q46" s="17"/>
      <c r="R46" s="17"/>
      <c r="S46" s="12"/>
    </row>
    <row r="47" spans="1:19" ht="23.25" customHeight="1" x14ac:dyDescent="0.15">
      <c r="A47" s="109"/>
      <c r="B47" s="109"/>
      <c r="C47" s="8">
        <f>IF(ISNUMBER(C46),C46+1,1)</f>
        <v>2</v>
      </c>
      <c r="D47" s="8" t="s">
        <v>72</v>
      </c>
      <c r="E47" s="8">
        <f t="shared" si="1"/>
        <v>5</v>
      </c>
      <c r="F47" s="6">
        <v>1</v>
      </c>
      <c r="G47" s="18"/>
      <c r="H47" s="17"/>
      <c r="I47" s="17"/>
      <c r="J47" s="17"/>
      <c r="K47" s="17"/>
      <c r="L47" s="17">
        <v>1</v>
      </c>
      <c r="M47" s="19">
        <v>3</v>
      </c>
      <c r="N47" s="17">
        <v>1</v>
      </c>
      <c r="O47" s="17"/>
      <c r="P47" s="17"/>
      <c r="Q47" s="17"/>
      <c r="R47" s="17"/>
      <c r="S47" s="12"/>
    </row>
    <row r="48" spans="1:19" s="39" customFormat="1" ht="14.25" customHeight="1" x14ac:dyDescent="0.15">
      <c r="A48" s="109"/>
      <c r="B48" s="124" t="s">
        <v>73</v>
      </c>
      <c r="C48" s="124"/>
      <c r="D48" s="124"/>
      <c r="E48" s="54">
        <f t="shared" si="1"/>
        <v>10</v>
      </c>
      <c r="F48" s="54"/>
      <c r="G48" s="56">
        <v>2</v>
      </c>
      <c r="H48" s="57">
        <v>0</v>
      </c>
      <c r="I48" s="57">
        <v>0</v>
      </c>
      <c r="J48" s="57">
        <v>0</v>
      </c>
      <c r="K48" s="57">
        <v>1</v>
      </c>
      <c r="L48" s="57">
        <v>1</v>
      </c>
      <c r="M48" s="57">
        <v>5</v>
      </c>
      <c r="N48" s="57">
        <v>1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</row>
    <row r="49" spans="1:19" ht="22.5" customHeight="1" x14ac:dyDescent="0.15">
      <c r="A49" s="109"/>
      <c r="B49" s="109" t="s">
        <v>74</v>
      </c>
      <c r="C49" s="8">
        <f>IF(ISNUMBER(B48),B48+1,1)</f>
        <v>1</v>
      </c>
      <c r="D49" s="8" t="s">
        <v>75</v>
      </c>
      <c r="E49" s="8">
        <f t="shared" si="1"/>
        <v>10</v>
      </c>
      <c r="F49" s="6">
        <v>2</v>
      </c>
      <c r="G49" s="21">
        <v>2</v>
      </c>
      <c r="H49" s="17">
        <v>2</v>
      </c>
      <c r="I49" s="17">
        <v>2</v>
      </c>
      <c r="J49" s="17"/>
      <c r="K49" s="17"/>
      <c r="L49" s="17">
        <v>1</v>
      </c>
      <c r="M49" s="17"/>
      <c r="N49" s="17"/>
      <c r="O49" s="17"/>
      <c r="P49" s="17"/>
      <c r="Q49" s="58">
        <v>1</v>
      </c>
      <c r="R49" s="19">
        <v>2</v>
      </c>
      <c r="S49" s="12"/>
    </row>
    <row r="50" spans="1:19" ht="19.5" customHeight="1" x14ac:dyDescent="0.15">
      <c r="A50" s="109"/>
      <c r="B50" s="109"/>
      <c r="C50" s="8">
        <f t="shared" ref="C50:C55" si="3">IF(ISNUMBER(C49),C49+1,1)</f>
        <v>2</v>
      </c>
      <c r="D50" s="8" t="s">
        <v>76</v>
      </c>
      <c r="E50" s="8">
        <f t="shared" si="1"/>
        <v>7</v>
      </c>
      <c r="F50" s="6">
        <v>2</v>
      </c>
      <c r="G50" s="18">
        <v>2</v>
      </c>
      <c r="H50" s="19">
        <v>2</v>
      </c>
      <c r="I50" s="17"/>
      <c r="J50" s="17"/>
      <c r="K50" s="17"/>
      <c r="L50" s="17"/>
      <c r="M50" s="17"/>
      <c r="N50" s="17"/>
      <c r="O50" s="19">
        <v>2</v>
      </c>
      <c r="P50" s="17">
        <v>1</v>
      </c>
      <c r="Q50" s="17"/>
      <c r="R50" s="17"/>
      <c r="S50" s="12"/>
    </row>
    <row r="51" spans="1:19" ht="23.25" customHeight="1" x14ac:dyDescent="0.15">
      <c r="A51" s="109"/>
      <c r="B51" s="109"/>
      <c r="C51" s="8">
        <f t="shared" si="3"/>
        <v>3</v>
      </c>
      <c r="D51" s="8" t="s">
        <v>77</v>
      </c>
      <c r="E51" s="8">
        <f t="shared" si="1"/>
        <v>7</v>
      </c>
      <c r="F51" s="6">
        <v>2</v>
      </c>
      <c r="G51" s="18"/>
      <c r="H51" s="17"/>
      <c r="I51" s="19">
        <v>2</v>
      </c>
      <c r="J51" s="17"/>
      <c r="K51" s="17"/>
      <c r="L51" s="19">
        <v>2</v>
      </c>
      <c r="M51" s="17">
        <v>2</v>
      </c>
      <c r="N51" s="17"/>
      <c r="O51" s="17">
        <v>1</v>
      </c>
      <c r="P51" s="17"/>
      <c r="Q51" s="17"/>
      <c r="R51" s="17"/>
      <c r="S51" s="12"/>
    </row>
    <row r="52" spans="1:19" ht="22.5" customHeight="1" x14ac:dyDescent="0.15">
      <c r="A52" s="109"/>
      <c r="B52" s="109"/>
      <c r="C52" s="8">
        <f t="shared" si="3"/>
        <v>4</v>
      </c>
      <c r="D52" s="8" t="s">
        <v>78</v>
      </c>
      <c r="E52" s="8">
        <f t="shared" si="1"/>
        <v>9</v>
      </c>
      <c r="F52" s="6">
        <v>2</v>
      </c>
      <c r="G52" s="18">
        <v>1</v>
      </c>
      <c r="H52" s="19">
        <v>2</v>
      </c>
      <c r="I52" s="17"/>
      <c r="J52" s="17"/>
      <c r="K52" s="17">
        <v>2</v>
      </c>
      <c r="L52" s="17"/>
      <c r="M52" s="17"/>
      <c r="N52" s="17">
        <v>2</v>
      </c>
      <c r="O52" s="17"/>
      <c r="P52" s="19">
        <v>2</v>
      </c>
      <c r="Q52" s="17"/>
      <c r="R52" s="17"/>
      <c r="S52" s="12"/>
    </row>
    <row r="53" spans="1:19" ht="31.5" customHeight="1" x14ac:dyDescent="0.15">
      <c r="A53" s="109"/>
      <c r="B53" s="109"/>
      <c r="C53" s="8">
        <f t="shared" si="3"/>
        <v>5</v>
      </c>
      <c r="D53" s="8" t="s">
        <v>79</v>
      </c>
      <c r="E53" s="8">
        <f t="shared" si="1"/>
        <v>8</v>
      </c>
      <c r="F53" s="6">
        <v>2</v>
      </c>
      <c r="G53" s="18"/>
      <c r="H53" s="17"/>
      <c r="I53" s="17"/>
      <c r="J53" s="17">
        <v>2</v>
      </c>
      <c r="K53" s="17">
        <v>2</v>
      </c>
      <c r="L53" s="17"/>
      <c r="M53" s="19">
        <v>2</v>
      </c>
      <c r="N53" s="17"/>
      <c r="O53" s="17"/>
      <c r="P53" s="19">
        <v>2</v>
      </c>
      <c r="Q53" s="17"/>
      <c r="R53" s="17"/>
      <c r="S53" s="12"/>
    </row>
    <row r="54" spans="1:19" ht="24.75" customHeight="1" x14ac:dyDescent="0.15">
      <c r="A54" s="109"/>
      <c r="B54" s="109"/>
      <c r="C54" s="8">
        <f t="shared" si="3"/>
        <v>6</v>
      </c>
      <c r="D54" s="8" t="s">
        <v>80</v>
      </c>
      <c r="E54" s="8">
        <f t="shared" si="1"/>
        <v>6</v>
      </c>
      <c r="F54" s="6">
        <v>1</v>
      </c>
      <c r="G54" s="18"/>
      <c r="H54" s="17"/>
      <c r="I54" s="17"/>
      <c r="J54" s="17"/>
      <c r="K54" s="17">
        <v>2</v>
      </c>
      <c r="L54" s="19">
        <v>2</v>
      </c>
      <c r="M54" s="17">
        <v>2</v>
      </c>
      <c r="N54" s="17"/>
      <c r="O54" s="17"/>
      <c r="P54" s="17"/>
      <c r="Q54" s="17"/>
      <c r="R54" s="17"/>
      <c r="S54" s="12"/>
    </row>
    <row r="55" spans="1:19" ht="23.25" customHeight="1" x14ac:dyDescent="0.15">
      <c r="A55" s="109"/>
      <c r="B55" s="109"/>
      <c r="C55" s="8">
        <f t="shared" si="3"/>
        <v>7</v>
      </c>
      <c r="D55" s="8" t="s">
        <v>81</v>
      </c>
      <c r="E55" s="8">
        <f t="shared" si="1"/>
        <v>6</v>
      </c>
      <c r="F55" s="6">
        <v>1</v>
      </c>
      <c r="G55" s="18"/>
      <c r="H55" s="17"/>
      <c r="I55" s="17"/>
      <c r="J55" s="19">
        <v>2</v>
      </c>
      <c r="K55" s="17"/>
      <c r="L55" s="17"/>
      <c r="M55" s="17">
        <v>2</v>
      </c>
      <c r="N55" s="17">
        <v>2</v>
      </c>
      <c r="O55" s="17"/>
      <c r="P55" s="17"/>
      <c r="Q55" s="58"/>
      <c r="R55" s="17"/>
      <c r="S55" s="12"/>
    </row>
    <row r="56" spans="1:19" s="39" customFormat="1" ht="14.25" customHeight="1" x14ac:dyDescent="0.15">
      <c r="A56" s="109"/>
      <c r="B56" s="124" t="s">
        <v>82</v>
      </c>
      <c r="C56" s="124"/>
      <c r="D56" s="124"/>
      <c r="E56" s="54">
        <f t="shared" si="1"/>
        <v>53</v>
      </c>
      <c r="F56" s="54"/>
      <c r="G56" s="55">
        <v>5</v>
      </c>
      <c r="H56" s="79">
        <v>6</v>
      </c>
      <c r="I56" s="79">
        <v>4</v>
      </c>
      <c r="J56" s="79">
        <v>4</v>
      </c>
      <c r="K56" s="79">
        <v>6</v>
      </c>
      <c r="L56" s="79">
        <v>5</v>
      </c>
      <c r="M56" s="79">
        <v>8</v>
      </c>
      <c r="N56" s="79">
        <v>4</v>
      </c>
      <c r="O56" s="79">
        <v>3</v>
      </c>
      <c r="P56" s="79">
        <v>5</v>
      </c>
      <c r="Q56" s="79">
        <v>1</v>
      </c>
      <c r="R56" s="79">
        <v>2</v>
      </c>
      <c r="S56" s="79">
        <v>0</v>
      </c>
    </row>
    <row r="57" spans="1:19" ht="22.5" customHeight="1" x14ac:dyDescent="0.15">
      <c r="A57" s="109"/>
      <c r="B57" s="109" t="s">
        <v>131</v>
      </c>
      <c r="C57" s="8">
        <f>IF(ISNUMBER(B56),B56+1,1)</f>
        <v>1</v>
      </c>
      <c r="D57" s="8" t="s">
        <v>83</v>
      </c>
      <c r="E57" s="44">
        <f t="shared" si="1"/>
        <v>4</v>
      </c>
      <c r="F57" s="6">
        <v>1</v>
      </c>
      <c r="G57" s="18"/>
      <c r="H57" s="17"/>
      <c r="I57" s="17"/>
      <c r="J57" s="17"/>
      <c r="K57" s="17"/>
      <c r="L57" s="19">
        <v>2</v>
      </c>
      <c r="M57" s="17">
        <v>2</v>
      </c>
      <c r="N57" s="58"/>
      <c r="O57" s="17"/>
      <c r="P57" s="17"/>
      <c r="Q57" s="58"/>
      <c r="R57" s="17"/>
      <c r="S57" s="12"/>
    </row>
    <row r="58" spans="1:19" ht="21" customHeight="1" x14ac:dyDescent="0.15">
      <c r="A58" s="109"/>
      <c r="B58" s="109"/>
      <c r="C58" s="8">
        <f>IF(ISNUMBER(C57),C57+1,1)</f>
        <v>2</v>
      </c>
      <c r="D58" s="8" t="s">
        <v>84</v>
      </c>
      <c r="E58" s="44">
        <f t="shared" si="1"/>
        <v>8</v>
      </c>
      <c r="F58" s="6">
        <v>2</v>
      </c>
      <c r="G58" s="18">
        <v>2</v>
      </c>
      <c r="H58" s="58"/>
      <c r="I58" s="17">
        <v>1</v>
      </c>
      <c r="J58" s="17"/>
      <c r="K58" s="17">
        <v>1</v>
      </c>
      <c r="L58" s="17"/>
      <c r="M58" s="17"/>
      <c r="N58" s="19">
        <v>2</v>
      </c>
      <c r="O58" s="17"/>
      <c r="P58" s="17"/>
      <c r="Q58" s="58"/>
      <c r="R58" s="19">
        <v>2</v>
      </c>
      <c r="S58" s="12"/>
    </row>
    <row r="59" spans="1:19" ht="21" customHeight="1" x14ac:dyDescent="0.15">
      <c r="A59" s="109"/>
      <c r="B59" s="109"/>
      <c r="C59" s="8">
        <f>IF(ISNUMBER(C58),C58+1,1)</f>
        <v>3</v>
      </c>
      <c r="D59" s="8" t="s">
        <v>85</v>
      </c>
      <c r="E59" s="44">
        <f t="shared" si="1"/>
        <v>8</v>
      </c>
      <c r="F59" s="6">
        <v>2</v>
      </c>
      <c r="G59" s="18"/>
      <c r="H59" s="58"/>
      <c r="I59" s="19">
        <v>2</v>
      </c>
      <c r="J59" s="19">
        <v>2</v>
      </c>
      <c r="K59" s="17"/>
      <c r="L59" s="17">
        <v>2</v>
      </c>
      <c r="M59" s="17">
        <v>1</v>
      </c>
      <c r="N59" s="17"/>
      <c r="O59" s="17"/>
      <c r="P59" s="17"/>
      <c r="Q59" s="58">
        <v>1</v>
      </c>
      <c r="R59" s="17"/>
      <c r="S59" s="12"/>
    </row>
    <row r="60" spans="1:19" s="39" customFormat="1" ht="14.25" customHeight="1" x14ac:dyDescent="0.15">
      <c r="A60" s="109"/>
      <c r="B60" s="124" t="s">
        <v>86</v>
      </c>
      <c r="C60" s="124"/>
      <c r="D60" s="124"/>
      <c r="E60" s="54">
        <f t="shared" si="1"/>
        <v>20</v>
      </c>
      <c r="F60" s="54"/>
      <c r="G60" s="55">
        <v>2</v>
      </c>
      <c r="H60" s="79">
        <v>0</v>
      </c>
      <c r="I60" s="79">
        <v>3</v>
      </c>
      <c r="J60" s="79">
        <v>2</v>
      </c>
      <c r="K60" s="79">
        <v>1</v>
      </c>
      <c r="L60" s="79">
        <v>4</v>
      </c>
      <c r="M60" s="79">
        <v>3</v>
      </c>
      <c r="N60" s="79">
        <v>2</v>
      </c>
      <c r="O60" s="79">
        <v>0</v>
      </c>
      <c r="P60" s="79">
        <v>0</v>
      </c>
      <c r="Q60" s="79">
        <v>1</v>
      </c>
      <c r="R60" s="79">
        <v>2</v>
      </c>
      <c r="S60" s="79">
        <v>0</v>
      </c>
    </row>
    <row r="61" spans="1:19" s="51" customFormat="1" ht="15" customHeight="1" x14ac:dyDescent="0.15">
      <c r="A61" s="109"/>
      <c r="B61" s="8" t="s">
        <v>132</v>
      </c>
      <c r="C61" s="8">
        <f>IF(ISNUMBER(#REF!),#REF!+1,1)</f>
        <v>1</v>
      </c>
      <c r="D61" s="13" t="s">
        <v>87</v>
      </c>
      <c r="E61" s="8">
        <f t="shared" si="1"/>
        <v>6</v>
      </c>
      <c r="F61" s="6">
        <v>1</v>
      </c>
      <c r="G61" s="16">
        <v>1</v>
      </c>
      <c r="H61" s="13"/>
      <c r="I61" s="13"/>
      <c r="J61" s="13">
        <v>1</v>
      </c>
      <c r="K61" s="13">
        <v>1</v>
      </c>
      <c r="L61" s="11">
        <v>2</v>
      </c>
      <c r="M61" s="13"/>
      <c r="N61" s="13">
        <v>1</v>
      </c>
      <c r="O61" s="13"/>
      <c r="P61" s="13"/>
      <c r="Q61" s="13"/>
      <c r="R61" s="13"/>
      <c r="S61" s="50"/>
    </row>
    <row r="62" spans="1:19" s="39" customFormat="1" ht="15" customHeight="1" x14ac:dyDescent="0.15">
      <c r="A62" s="109"/>
      <c r="B62" s="127" t="s">
        <v>88</v>
      </c>
      <c r="C62" s="127"/>
      <c r="D62" s="127"/>
      <c r="E62" s="54">
        <f t="shared" si="1"/>
        <v>6</v>
      </c>
      <c r="F62" s="54"/>
      <c r="G62" s="55">
        <v>1</v>
      </c>
      <c r="H62" s="79">
        <v>0</v>
      </c>
      <c r="I62" s="79">
        <v>0</v>
      </c>
      <c r="J62" s="79">
        <v>1</v>
      </c>
      <c r="K62" s="79">
        <v>1</v>
      </c>
      <c r="L62" s="79">
        <v>2</v>
      </c>
      <c r="M62" s="79">
        <v>0</v>
      </c>
      <c r="N62" s="79">
        <v>1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</row>
    <row r="63" spans="1:19" ht="15" customHeight="1" x14ac:dyDescent="0.15">
      <c r="A63" s="109"/>
      <c r="B63" s="109" t="s">
        <v>89</v>
      </c>
      <c r="C63" s="8">
        <f>IF(ISNUMBER(B62),B62+1,1)</f>
        <v>1</v>
      </c>
      <c r="D63" s="13" t="s">
        <v>90</v>
      </c>
      <c r="E63" s="44">
        <f t="shared" si="1"/>
        <v>6</v>
      </c>
      <c r="F63" s="6">
        <v>1</v>
      </c>
      <c r="G63" s="18">
        <v>2</v>
      </c>
      <c r="H63" s="17">
        <v>2</v>
      </c>
      <c r="I63" s="58"/>
      <c r="J63" s="17"/>
      <c r="K63" s="19">
        <v>2</v>
      </c>
      <c r="L63" s="58"/>
      <c r="M63" s="59"/>
      <c r="N63" s="58"/>
      <c r="O63" s="59"/>
      <c r="P63" s="58"/>
      <c r="Q63" s="58"/>
      <c r="R63" s="58"/>
      <c r="S63" s="12"/>
    </row>
    <row r="64" spans="1:19" ht="15" customHeight="1" x14ac:dyDescent="0.15">
      <c r="A64" s="109"/>
      <c r="B64" s="109"/>
      <c r="C64" s="8">
        <f>IF(ISNUMBER(C63),C63+1,1)</f>
        <v>2</v>
      </c>
      <c r="D64" s="13" t="s">
        <v>91</v>
      </c>
      <c r="E64" s="44">
        <f t="shared" si="1"/>
        <v>6</v>
      </c>
      <c r="F64" s="6">
        <v>1</v>
      </c>
      <c r="G64" s="21">
        <v>2</v>
      </c>
      <c r="H64" s="17"/>
      <c r="I64" s="17"/>
      <c r="J64" s="17">
        <v>2</v>
      </c>
      <c r="K64" s="17"/>
      <c r="L64" s="17"/>
      <c r="M64" s="17">
        <v>1</v>
      </c>
      <c r="N64" s="17">
        <v>1</v>
      </c>
      <c r="O64" s="17"/>
      <c r="P64" s="17"/>
      <c r="Q64" s="58"/>
      <c r="R64" s="58"/>
      <c r="S64" s="12"/>
    </row>
    <row r="65" spans="1:19" ht="15" customHeight="1" x14ac:dyDescent="0.15">
      <c r="A65" s="109"/>
      <c r="B65" s="109"/>
      <c r="C65" s="8">
        <f>IF(ISNUMBER(C64),C64+1,1)</f>
        <v>3</v>
      </c>
      <c r="D65" s="13" t="s">
        <v>92</v>
      </c>
      <c r="E65" s="44">
        <f t="shared" si="1"/>
        <v>5</v>
      </c>
      <c r="F65" s="6">
        <v>1</v>
      </c>
      <c r="G65" s="18">
        <v>1</v>
      </c>
      <c r="H65" s="17"/>
      <c r="I65" s="19">
        <v>2</v>
      </c>
      <c r="J65" s="17"/>
      <c r="K65" s="17"/>
      <c r="L65" s="17"/>
      <c r="M65" s="17"/>
      <c r="N65" s="17"/>
      <c r="O65" s="17">
        <v>2</v>
      </c>
      <c r="P65" s="17"/>
      <c r="Q65" s="58"/>
      <c r="R65" s="58"/>
      <c r="S65" s="12"/>
    </row>
    <row r="66" spans="1:19" s="39" customFormat="1" ht="15" customHeight="1" x14ac:dyDescent="0.15">
      <c r="A66" s="109"/>
      <c r="B66" s="124" t="s">
        <v>93</v>
      </c>
      <c r="C66" s="124"/>
      <c r="D66" s="124"/>
      <c r="E66" s="54">
        <f t="shared" si="1"/>
        <v>17</v>
      </c>
      <c r="F66" s="54"/>
      <c r="G66" s="55">
        <v>5</v>
      </c>
      <c r="H66" s="79">
        <v>2</v>
      </c>
      <c r="I66" s="79">
        <v>2</v>
      </c>
      <c r="J66" s="79">
        <v>2</v>
      </c>
      <c r="K66" s="79">
        <v>2</v>
      </c>
      <c r="L66" s="79">
        <v>0</v>
      </c>
      <c r="M66" s="79">
        <v>1</v>
      </c>
      <c r="N66" s="79">
        <v>1</v>
      </c>
      <c r="O66" s="79">
        <v>2</v>
      </c>
      <c r="P66" s="79">
        <v>0</v>
      </c>
      <c r="Q66" s="79">
        <v>0</v>
      </c>
      <c r="R66" s="79">
        <v>0</v>
      </c>
      <c r="S66" s="79">
        <v>0</v>
      </c>
    </row>
    <row r="67" spans="1:19" s="33" customFormat="1" ht="24.95" customHeight="1" x14ac:dyDescent="0.15">
      <c r="A67" s="125" t="s">
        <v>94</v>
      </c>
      <c r="B67" s="125"/>
      <c r="C67" s="125"/>
      <c r="D67" s="125"/>
      <c r="E67" s="52">
        <f t="shared" si="1"/>
        <v>135</v>
      </c>
      <c r="F67" s="52"/>
      <c r="G67" s="53">
        <v>20</v>
      </c>
      <c r="H67" s="78">
        <v>10</v>
      </c>
      <c r="I67" s="78">
        <v>15</v>
      </c>
      <c r="J67" s="78">
        <v>10</v>
      </c>
      <c r="K67" s="78">
        <v>16</v>
      </c>
      <c r="L67" s="78">
        <v>14</v>
      </c>
      <c r="M67" s="78">
        <v>19</v>
      </c>
      <c r="N67" s="78">
        <v>11</v>
      </c>
      <c r="O67" s="78">
        <v>9</v>
      </c>
      <c r="P67" s="78">
        <v>5</v>
      </c>
      <c r="Q67" s="78">
        <v>2</v>
      </c>
      <c r="R67" s="78">
        <v>4</v>
      </c>
      <c r="S67" s="78">
        <v>0</v>
      </c>
    </row>
    <row r="68" spans="1:19" ht="15" customHeight="1" x14ac:dyDescent="0.15">
      <c r="A68" s="114" t="s">
        <v>62</v>
      </c>
      <c r="B68" s="114" t="s">
        <v>95</v>
      </c>
      <c r="C68" s="8">
        <f>IF(ISNUMBER(B66),B66+1,1)</f>
        <v>1</v>
      </c>
      <c r="D68" s="8" t="s">
        <v>96</v>
      </c>
      <c r="E68" s="8">
        <v>8</v>
      </c>
      <c r="F68" s="6">
        <v>2</v>
      </c>
      <c r="G68" s="60"/>
      <c r="H68" s="61"/>
      <c r="I68" s="62" t="s">
        <v>97</v>
      </c>
      <c r="J68" s="61" t="s">
        <v>98</v>
      </c>
      <c r="K68" s="61" t="s">
        <v>97</v>
      </c>
      <c r="L68" s="61"/>
      <c r="M68" s="62" t="s">
        <v>97</v>
      </c>
      <c r="N68" s="61" t="s">
        <v>98</v>
      </c>
      <c r="O68" s="63"/>
      <c r="P68" s="61"/>
      <c r="Q68" s="61"/>
      <c r="R68" s="63"/>
      <c r="S68" s="63"/>
    </row>
    <row r="69" spans="1:19" ht="15" customHeight="1" x14ac:dyDescent="0.15">
      <c r="A69" s="115"/>
      <c r="B69" s="115"/>
      <c r="C69" s="8">
        <f t="shared" ref="C69:C83" si="4">IF(ISNUMBER(C68),C68+1,1)</f>
        <v>2</v>
      </c>
      <c r="D69" s="8" t="s">
        <v>99</v>
      </c>
      <c r="E69" s="8">
        <v>5</v>
      </c>
      <c r="F69" s="6">
        <v>1</v>
      </c>
      <c r="G69" s="60" t="s">
        <v>98</v>
      </c>
      <c r="H69" s="61" t="s">
        <v>98</v>
      </c>
      <c r="I69" s="61"/>
      <c r="J69" s="61" t="s">
        <v>98</v>
      </c>
      <c r="K69" s="61"/>
      <c r="L69" s="61"/>
      <c r="M69" s="62" t="s">
        <v>98</v>
      </c>
      <c r="N69" s="61" t="s">
        <v>98</v>
      </c>
      <c r="O69" s="61"/>
      <c r="P69" s="61"/>
      <c r="Q69" s="61"/>
      <c r="R69" s="61"/>
      <c r="S69" s="63"/>
    </row>
    <row r="70" spans="1:19" ht="15" customHeight="1" x14ac:dyDescent="0.15">
      <c r="A70" s="115"/>
      <c r="B70" s="115"/>
      <c r="C70" s="8">
        <f t="shared" si="4"/>
        <v>3</v>
      </c>
      <c r="D70" s="8" t="s">
        <v>100</v>
      </c>
      <c r="E70" s="8">
        <v>4</v>
      </c>
      <c r="F70" s="6">
        <v>1</v>
      </c>
      <c r="G70" s="60" t="s">
        <v>98</v>
      </c>
      <c r="H70" s="61"/>
      <c r="I70" s="61"/>
      <c r="J70" s="61" t="s">
        <v>98</v>
      </c>
      <c r="K70" s="61" t="s">
        <v>98</v>
      </c>
      <c r="L70" s="61"/>
      <c r="M70" s="61"/>
      <c r="N70" s="62" t="s">
        <v>98</v>
      </c>
      <c r="O70" s="61"/>
      <c r="P70" s="61"/>
      <c r="Q70" s="61"/>
      <c r="R70" s="61"/>
      <c r="S70" s="63"/>
    </row>
    <row r="71" spans="1:19" ht="15" customHeight="1" x14ac:dyDescent="0.15">
      <c r="A71" s="115"/>
      <c r="B71" s="115"/>
      <c r="C71" s="8">
        <f t="shared" si="4"/>
        <v>4</v>
      </c>
      <c r="D71" s="8" t="s">
        <v>101</v>
      </c>
      <c r="E71" s="8">
        <v>4</v>
      </c>
      <c r="F71" s="6">
        <v>1</v>
      </c>
      <c r="G71" s="60"/>
      <c r="H71" s="61"/>
      <c r="I71" s="63"/>
      <c r="J71" s="61"/>
      <c r="K71" s="62" t="s">
        <v>98</v>
      </c>
      <c r="L71" s="61" t="s">
        <v>98</v>
      </c>
      <c r="M71" s="61"/>
      <c r="O71" s="61" t="s">
        <v>102</v>
      </c>
      <c r="P71" s="61" t="s">
        <v>102</v>
      </c>
      <c r="Q71" s="61"/>
      <c r="R71" s="61"/>
      <c r="S71" s="63"/>
    </row>
    <row r="72" spans="1:19" ht="24.75" customHeight="1" x14ac:dyDescent="0.15">
      <c r="A72" s="115"/>
      <c r="B72" s="115"/>
      <c r="C72" s="8">
        <f t="shared" si="4"/>
        <v>5</v>
      </c>
      <c r="D72" s="8" t="s">
        <v>103</v>
      </c>
      <c r="E72" s="8">
        <v>5</v>
      </c>
      <c r="F72" s="6">
        <v>1</v>
      </c>
      <c r="G72" s="60"/>
      <c r="H72" s="61"/>
      <c r="I72" s="61" t="s">
        <v>104</v>
      </c>
      <c r="J72" s="62" t="s">
        <v>105</v>
      </c>
      <c r="K72" s="61"/>
      <c r="L72" s="61" t="s">
        <v>104</v>
      </c>
      <c r="M72" s="61"/>
      <c r="N72" s="61" t="s">
        <v>104</v>
      </c>
      <c r="O72" s="61"/>
      <c r="P72" s="61"/>
      <c r="Q72" s="61" t="s">
        <v>105</v>
      </c>
      <c r="R72" s="61"/>
      <c r="S72" s="61"/>
    </row>
    <row r="73" spans="1:19" ht="15" customHeight="1" x14ac:dyDescent="0.15">
      <c r="A73" s="115"/>
      <c r="B73" s="115"/>
      <c r="C73" s="8">
        <f t="shared" si="4"/>
        <v>6</v>
      </c>
      <c r="D73" s="8" t="s">
        <v>106</v>
      </c>
      <c r="E73" s="8">
        <v>6</v>
      </c>
      <c r="F73" s="6">
        <v>1</v>
      </c>
      <c r="G73" s="64" t="s">
        <v>107</v>
      </c>
      <c r="H73" s="61"/>
      <c r="I73" s="61" t="s">
        <v>108</v>
      </c>
      <c r="J73" s="61" t="s">
        <v>98</v>
      </c>
      <c r="K73" s="61"/>
      <c r="L73" s="61"/>
      <c r="M73" s="61"/>
      <c r="N73" s="61"/>
      <c r="O73" s="73" t="s">
        <v>108</v>
      </c>
      <c r="P73" s="61" t="s">
        <v>98</v>
      </c>
      <c r="Q73" s="61"/>
      <c r="R73" s="65"/>
      <c r="S73" s="61"/>
    </row>
    <row r="74" spans="1:19" ht="23.25" customHeight="1" x14ac:dyDescent="0.15">
      <c r="A74" s="115"/>
      <c r="B74" s="115"/>
      <c r="C74" s="8">
        <f t="shared" si="4"/>
        <v>7</v>
      </c>
      <c r="D74" s="8" t="s">
        <v>109</v>
      </c>
      <c r="E74" s="8">
        <v>4</v>
      </c>
      <c r="F74" s="6">
        <v>1</v>
      </c>
      <c r="G74" s="60"/>
      <c r="H74" s="61" t="s">
        <v>98</v>
      </c>
      <c r="I74" s="61"/>
      <c r="J74" s="61"/>
      <c r="K74" s="62" t="s">
        <v>110</v>
      </c>
      <c r="L74" s="63"/>
      <c r="M74" s="61"/>
      <c r="N74" s="61"/>
      <c r="O74" s="61" t="s">
        <v>98</v>
      </c>
      <c r="P74" s="61"/>
      <c r="Q74" s="61"/>
      <c r="R74" s="61"/>
      <c r="S74" s="61"/>
    </row>
    <row r="75" spans="1:19" ht="15" customHeight="1" x14ac:dyDescent="0.15">
      <c r="A75" s="115"/>
      <c r="B75" s="115"/>
      <c r="C75" s="8">
        <f t="shared" si="4"/>
        <v>8</v>
      </c>
      <c r="D75" s="8" t="s">
        <v>111</v>
      </c>
      <c r="E75" s="8">
        <v>8</v>
      </c>
      <c r="F75" s="6">
        <v>2</v>
      </c>
      <c r="G75" s="60" t="s">
        <v>98</v>
      </c>
      <c r="H75" s="62" t="s">
        <v>97</v>
      </c>
      <c r="I75" s="61"/>
      <c r="J75" s="61" t="s">
        <v>98</v>
      </c>
      <c r="K75" s="61"/>
      <c r="L75" s="61"/>
      <c r="M75" s="62" t="s">
        <v>97</v>
      </c>
      <c r="N75" s="61"/>
      <c r="O75" s="61"/>
      <c r="P75" s="61"/>
      <c r="Q75" s="61" t="s">
        <v>98</v>
      </c>
      <c r="R75" s="61" t="s">
        <v>98</v>
      </c>
      <c r="S75" s="61"/>
    </row>
    <row r="76" spans="1:19" ht="15" customHeight="1" x14ac:dyDescent="0.15">
      <c r="A76" s="115"/>
      <c r="B76" s="115"/>
      <c r="C76" s="8">
        <f t="shared" si="4"/>
        <v>9</v>
      </c>
      <c r="D76" s="8" t="s">
        <v>112</v>
      </c>
      <c r="E76" s="8">
        <v>4</v>
      </c>
      <c r="F76" s="6">
        <v>1</v>
      </c>
      <c r="G76" s="60"/>
      <c r="H76" s="61"/>
      <c r="I76" s="61"/>
      <c r="J76" s="61"/>
      <c r="K76" s="61" t="s">
        <v>98</v>
      </c>
      <c r="L76" s="62" t="s">
        <v>98</v>
      </c>
      <c r="M76" s="61" t="s">
        <v>98</v>
      </c>
      <c r="N76" s="63"/>
      <c r="O76" s="61"/>
      <c r="P76" s="61"/>
      <c r="Q76" s="63"/>
      <c r="R76" s="61" t="s">
        <v>98</v>
      </c>
      <c r="S76" s="61"/>
    </row>
    <row r="77" spans="1:19" ht="26.25" customHeight="1" x14ac:dyDescent="0.15">
      <c r="A77" s="115"/>
      <c r="B77" s="115"/>
      <c r="C77" s="8">
        <f t="shared" si="4"/>
        <v>10</v>
      </c>
      <c r="D77" s="8" t="s">
        <v>113</v>
      </c>
      <c r="E77" s="8">
        <v>2</v>
      </c>
      <c r="F77" s="6">
        <v>1</v>
      </c>
      <c r="G77" s="60"/>
      <c r="H77" s="61"/>
      <c r="I77" s="61"/>
      <c r="J77" s="61"/>
      <c r="K77" s="61"/>
      <c r="L77" s="61"/>
      <c r="M77" s="61"/>
      <c r="N77" s="61" t="s">
        <v>114</v>
      </c>
      <c r="P77" s="62" t="s">
        <v>114</v>
      </c>
      <c r="Q77" s="61"/>
      <c r="R77" s="61"/>
      <c r="S77" s="61"/>
    </row>
    <row r="78" spans="1:19" ht="27" customHeight="1" x14ac:dyDescent="0.15">
      <c r="A78" s="115"/>
      <c r="B78" s="115"/>
      <c r="C78" s="8">
        <f t="shared" si="4"/>
        <v>11</v>
      </c>
      <c r="D78" s="8" t="s">
        <v>115</v>
      </c>
      <c r="E78" s="8">
        <v>3</v>
      </c>
      <c r="F78" s="6">
        <v>1</v>
      </c>
      <c r="G78" s="60"/>
      <c r="H78" s="61"/>
      <c r="I78" s="63"/>
      <c r="J78" s="61"/>
      <c r="K78" s="66"/>
      <c r="L78" s="61" t="s">
        <v>116</v>
      </c>
      <c r="M78" s="62" t="s">
        <v>117</v>
      </c>
      <c r="N78" s="61"/>
      <c r="O78" s="61"/>
      <c r="P78" s="61"/>
      <c r="Q78" s="61"/>
      <c r="R78" s="61"/>
      <c r="S78" s="61"/>
    </row>
    <row r="79" spans="1:19" s="51" customFormat="1" ht="15" customHeight="1" x14ac:dyDescent="0.15">
      <c r="A79" s="115"/>
      <c r="B79" s="115"/>
      <c r="C79" s="8">
        <f t="shared" si="4"/>
        <v>12</v>
      </c>
      <c r="D79" s="8" t="s">
        <v>118</v>
      </c>
      <c r="E79" s="8">
        <v>4</v>
      </c>
      <c r="F79" s="6">
        <v>1</v>
      </c>
      <c r="G79" s="64" t="s">
        <v>119</v>
      </c>
      <c r="H79" s="63"/>
      <c r="I79" s="61" t="s">
        <v>102</v>
      </c>
      <c r="J79" s="61"/>
      <c r="K79" s="63"/>
      <c r="L79" s="63"/>
      <c r="M79" s="61"/>
      <c r="N79" s="61" t="s">
        <v>98</v>
      </c>
      <c r="O79" s="61"/>
      <c r="P79" s="61"/>
      <c r="Q79" s="61"/>
      <c r="R79" s="63"/>
      <c r="S79" s="61"/>
    </row>
    <row r="80" spans="1:19" ht="27.75" customHeight="1" x14ac:dyDescent="0.15">
      <c r="A80" s="115"/>
      <c r="B80" s="115"/>
      <c r="C80" s="8">
        <f t="shared" si="4"/>
        <v>13</v>
      </c>
      <c r="D80" s="8" t="s">
        <v>120</v>
      </c>
      <c r="E80" s="8">
        <v>5</v>
      </c>
      <c r="F80" s="6">
        <v>1</v>
      </c>
      <c r="G80" s="64" t="s">
        <v>121</v>
      </c>
      <c r="H80" s="61"/>
      <c r="I80" s="63"/>
      <c r="J80" s="61" t="s">
        <v>122</v>
      </c>
      <c r="K80" s="61"/>
      <c r="M80" s="61" t="s">
        <v>98</v>
      </c>
      <c r="O80" s="61" t="s">
        <v>121</v>
      </c>
      <c r="P80" s="61"/>
      <c r="Q80" s="61"/>
      <c r="R80" s="63"/>
      <c r="S80" s="61" t="s">
        <v>98</v>
      </c>
    </row>
    <row r="81" spans="1:19" ht="27" customHeight="1" x14ac:dyDescent="0.15">
      <c r="A81" s="115"/>
      <c r="B81" s="115"/>
      <c r="C81" s="8">
        <f t="shared" si="4"/>
        <v>14</v>
      </c>
      <c r="D81" s="8" t="s">
        <v>123</v>
      </c>
      <c r="E81" s="8">
        <v>5</v>
      </c>
      <c r="F81" s="6">
        <v>1</v>
      </c>
      <c r="G81" s="64" t="s">
        <v>97</v>
      </c>
      <c r="H81" s="61"/>
      <c r="I81" s="61"/>
      <c r="J81" s="61"/>
      <c r="K81" s="61" t="s">
        <v>98</v>
      </c>
      <c r="L81" s="61"/>
      <c r="M81" s="61"/>
      <c r="N81" s="61"/>
      <c r="O81" s="61"/>
      <c r="P81" s="61" t="s">
        <v>98</v>
      </c>
      <c r="Q81" s="61" t="s">
        <v>98</v>
      </c>
      <c r="R81" s="61"/>
      <c r="S81" s="61"/>
    </row>
    <row r="82" spans="1:19" ht="27" customHeight="1" x14ac:dyDescent="0.15">
      <c r="A82" s="115"/>
      <c r="B82" s="115"/>
      <c r="C82" s="8">
        <f t="shared" si="4"/>
        <v>15</v>
      </c>
      <c r="D82" s="8" t="s">
        <v>124</v>
      </c>
      <c r="E82" s="8">
        <v>2</v>
      </c>
      <c r="F82" s="6">
        <v>1</v>
      </c>
      <c r="G82" s="60"/>
      <c r="H82" s="61"/>
      <c r="I82" s="61"/>
      <c r="J82" s="61"/>
      <c r="K82" s="61"/>
      <c r="L82" s="61" t="s">
        <v>125</v>
      </c>
      <c r="M82" s="61"/>
      <c r="N82" s="62" t="s">
        <v>125</v>
      </c>
      <c r="O82" s="61"/>
      <c r="P82" s="61"/>
      <c r="Q82" s="61"/>
      <c r="R82" s="61"/>
      <c r="S82" s="61"/>
    </row>
    <row r="83" spans="1:19" s="51" customFormat="1" ht="27" customHeight="1" x14ac:dyDescent="0.15">
      <c r="A83" s="115"/>
      <c r="B83" s="119"/>
      <c r="C83" s="8">
        <f t="shared" si="4"/>
        <v>16</v>
      </c>
      <c r="D83" s="8" t="s">
        <v>126</v>
      </c>
      <c r="E83" s="8">
        <v>2</v>
      </c>
      <c r="F83" s="6">
        <v>1</v>
      </c>
      <c r="G83" s="60"/>
      <c r="H83" s="61"/>
      <c r="I83" s="61"/>
      <c r="J83" s="61"/>
      <c r="K83" s="61"/>
      <c r="L83" s="61"/>
      <c r="M83" s="61"/>
      <c r="N83" s="61"/>
      <c r="O83" s="62" t="s">
        <v>98</v>
      </c>
      <c r="P83" s="61" t="s">
        <v>98</v>
      </c>
      <c r="Q83" s="61"/>
      <c r="R83" s="61"/>
      <c r="S83" s="61"/>
    </row>
    <row r="84" spans="1:19" s="33" customFormat="1" ht="24.95" customHeight="1" x14ac:dyDescent="0.15">
      <c r="A84" s="119"/>
      <c r="B84" s="67" t="s">
        <v>127</v>
      </c>
      <c r="C84" s="67"/>
      <c r="D84" s="67"/>
      <c r="E84" s="31">
        <f>IF(SUM(E68:E83)=G84+H84+I84+J84+K84+L84+M84+N84+O84+P84+Q84+R84+S84,SUM(E68:E83),TEXT(SUM(E68:E83),0)&amp;"!="&amp;TEXT(G84+H84+I84+J84+K84+L84+M84+N84+O84+P84+Q84+R84+S84,0))</f>
        <v>71</v>
      </c>
      <c r="F84" s="31"/>
      <c r="G84" s="53">
        <v>10</v>
      </c>
      <c r="H84" s="78">
        <v>4</v>
      </c>
      <c r="I84" s="78">
        <v>5</v>
      </c>
      <c r="J84" s="78">
        <v>7</v>
      </c>
      <c r="K84" s="78">
        <v>8</v>
      </c>
      <c r="L84" s="78">
        <v>5</v>
      </c>
      <c r="M84" s="78">
        <v>9</v>
      </c>
      <c r="N84" s="78">
        <v>7</v>
      </c>
      <c r="O84" s="78">
        <v>5</v>
      </c>
      <c r="P84" s="78">
        <v>5</v>
      </c>
      <c r="Q84" s="78">
        <v>3</v>
      </c>
      <c r="R84" s="78">
        <v>2</v>
      </c>
      <c r="S84" s="78">
        <v>1</v>
      </c>
    </row>
    <row r="85" spans="1:19" s="70" customFormat="1" x14ac:dyDescent="0.15">
      <c r="A85" s="122" t="s">
        <v>128</v>
      </c>
      <c r="B85" s="122"/>
      <c r="C85" s="122"/>
      <c r="D85" s="122"/>
      <c r="E85" s="68">
        <f>G85+H85+I85+J85+K85+L85+M85+N85+O85+P85+Q85+R85+S85</f>
        <v>444</v>
      </c>
      <c r="F85" s="68"/>
      <c r="G85" s="69">
        <v>59</v>
      </c>
      <c r="H85" s="72">
        <v>38</v>
      </c>
      <c r="I85" s="72">
        <v>40</v>
      </c>
      <c r="J85" s="72">
        <v>33</v>
      </c>
      <c r="K85" s="72">
        <v>50</v>
      </c>
      <c r="L85" s="72">
        <v>39</v>
      </c>
      <c r="M85" s="72">
        <v>53</v>
      </c>
      <c r="N85" s="72">
        <v>35</v>
      </c>
      <c r="O85" s="72">
        <v>34</v>
      </c>
      <c r="P85" s="72">
        <v>20</v>
      </c>
      <c r="Q85" s="72">
        <v>17</v>
      </c>
      <c r="R85" s="72">
        <v>16</v>
      </c>
      <c r="S85" s="72">
        <v>10</v>
      </c>
    </row>
    <row r="86" spans="1:19" hidden="1" x14ac:dyDescent="0.15">
      <c r="A86" s="122" t="s">
        <v>133</v>
      </c>
      <c r="B86" s="122"/>
      <c r="C86" s="122"/>
      <c r="D86" s="122"/>
      <c r="E86" s="68">
        <f>G86+H86+I86+J86+K86+L86+M86+N86+O86+P86+Q86+R86+S86</f>
        <v>4</v>
      </c>
      <c r="F86" s="68"/>
      <c r="G86" s="69"/>
      <c r="H86" s="72">
        <v>4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idden="1" x14ac:dyDescent="0.15">
      <c r="A87" s="122" t="s">
        <v>134</v>
      </c>
      <c r="B87" s="122"/>
      <c r="C87" s="122"/>
      <c r="D87" s="122"/>
      <c r="E87" s="71" t="b">
        <f>SUM(G87:S87)&lt;=0</f>
        <v>1</v>
      </c>
      <c r="F87" s="71"/>
      <c r="G87" s="69">
        <f>IF(G3+G86=G85,0,1)</f>
        <v>0</v>
      </c>
      <c r="H87" s="72">
        <f t="shared" ref="H87:S87" si="5">IF(H3+H86=H85,0,1)</f>
        <v>0</v>
      </c>
      <c r="I87" s="72">
        <f t="shared" si="5"/>
        <v>0</v>
      </c>
      <c r="J87" s="72">
        <f t="shared" si="5"/>
        <v>0</v>
      </c>
      <c r="K87" s="72">
        <f t="shared" si="5"/>
        <v>0</v>
      </c>
      <c r="L87" s="72">
        <f t="shared" si="5"/>
        <v>0</v>
      </c>
      <c r="M87" s="72">
        <f t="shared" si="5"/>
        <v>0</v>
      </c>
      <c r="N87" s="72">
        <f t="shared" si="5"/>
        <v>0</v>
      </c>
      <c r="O87" s="72">
        <f t="shared" si="5"/>
        <v>0</v>
      </c>
      <c r="P87" s="72">
        <f t="shared" si="5"/>
        <v>0</v>
      </c>
      <c r="Q87" s="72">
        <f t="shared" si="5"/>
        <v>0</v>
      </c>
      <c r="R87" s="72">
        <f t="shared" si="5"/>
        <v>0</v>
      </c>
      <c r="S87" s="72">
        <f t="shared" si="5"/>
        <v>0</v>
      </c>
    </row>
    <row r="88" spans="1:19" ht="69.75" customHeight="1" x14ac:dyDescent="0.15">
      <c r="A88" s="123" t="s">
        <v>135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</row>
  </sheetData>
  <mergeCells count="46">
    <mergeCell ref="A28:D28"/>
    <mergeCell ref="A3:D3"/>
    <mergeCell ref="A4:D4"/>
    <mergeCell ref="A5:D5"/>
    <mergeCell ref="A6:A27"/>
    <mergeCell ref="B6:B8"/>
    <mergeCell ref="B9:B11"/>
    <mergeCell ref="B12:B14"/>
    <mergeCell ref="B15:B16"/>
    <mergeCell ref="B18:B21"/>
    <mergeCell ref="B22:B27"/>
    <mergeCell ref="C22:C24"/>
    <mergeCell ref="D22:D24"/>
    <mergeCell ref="C25:C27"/>
    <mergeCell ref="D25:D27"/>
    <mergeCell ref="B56:D56"/>
    <mergeCell ref="B57:B59"/>
    <mergeCell ref="B60:D60"/>
    <mergeCell ref="B62:D62"/>
    <mergeCell ref="A29:A36"/>
    <mergeCell ref="B29:B30"/>
    <mergeCell ref="B31:D31"/>
    <mergeCell ref="B33:D33"/>
    <mergeCell ref="B34:B35"/>
    <mergeCell ref="B36:D36"/>
    <mergeCell ref="B43:B44"/>
    <mergeCell ref="B45:D45"/>
    <mergeCell ref="B46:B47"/>
    <mergeCell ref="B48:D48"/>
    <mergeCell ref="B49:B55"/>
    <mergeCell ref="A1:S1"/>
    <mergeCell ref="A87:D87"/>
    <mergeCell ref="A88:S88"/>
    <mergeCell ref="B66:D66"/>
    <mergeCell ref="A67:D67"/>
    <mergeCell ref="A68:A84"/>
    <mergeCell ref="B68:B83"/>
    <mergeCell ref="A85:D85"/>
    <mergeCell ref="A86:D86"/>
    <mergeCell ref="B63:B65"/>
    <mergeCell ref="A37:D37"/>
    <mergeCell ref="A38:A39"/>
    <mergeCell ref="B38:B39"/>
    <mergeCell ref="A40:D40"/>
    <mergeCell ref="A41:A66"/>
    <mergeCell ref="B42:D42"/>
  </mergeCells>
  <phoneticPr fontId="3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布局规划 0411</vt:lpstr>
      <vt:lpstr>2016年免费师范生教育实习数字媒体设备安排计划</vt:lpstr>
      <vt:lpstr>'2016年免费师范生教育实习数字媒体设备安排计划'!Print_Titles</vt:lpstr>
      <vt:lpstr>'布局规划 0411'!Print_Titles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2017-05-08T09:22:51Z</cp:lastPrinted>
  <dcterms:created xsi:type="dcterms:W3CDTF">2016-05-10T06:22:18Z</dcterms:created>
  <dcterms:modified xsi:type="dcterms:W3CDTF">2017-05-11T00:55:44Z</dcterms:modified>
</cp:coreProperties>
</file>